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9AF9B2E2-699D-444F-A49F-CCECF0448E6F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HORARIOS SABADO" sheetId="58665" r:id="rId7"/>
    <sheet name="HORARIOS DOMINGO" sheetId="58664" r:id="rId8"/>
    <sheet name="CUADRO DE GANADORES" sheetId="58659" r:id="rId9"/>
  </sheets>
  <calcPr calcId="191029"/>
  <fileRecoveryPr autoRecover="0"/>
</workbook>
</file>

<file path=xl/calcChain.xml><?xml version="1.0" encoding="utf-8"?>
<calcChain xmlns="http://schemas.openxmlformats.org/spreadsheetml/2006/main">
  <c r="K115" i="101" l="1"/>
  <c r="K116" i="101"/>
  <c r="K117" i="101"/>
  <c r="K118" i="101"/>
  <c r="K119" i="101"/>
  <c r="K120" i="101"/>
  <c r="K121" i="101"/>
  <c r="K122" i="101"/>
  <c r="K123" i="101"/>
  <c r="K124" i="101"/>
  <c r="K125" i="101"/>
  <c r="K126" i="101"/>
  <c r="K127" i="101"/>
  <c r="G123" i="101"/>
  <c r="G126" i="101"/>
  <c r="G127" i="101"/>
  <c r="G118" i="101"/>
  <c r="G124" i="101"/>
  <c r="G117" i="101"/>
  <c r="G125" i="101"/>
  <c r="G121" i="101"/>
  <c r="G119" i="101"/>
  <c r="G114" i="101"/>
  <c r="G116" i="101"/>
  <c r="G113" i="101"/>
  <c r="G122" i="101"/>
  <c r="K97" i="101"/>
  <c r="K98" i="101"/>
  <c r="K99" i="101"/>
  <c r="K100" i="101"/>
  <c r="K101" i="101"/>
  <c r="K102" i="101"/>
  <c r="K103" i="101"/>
  <c r="K104" i="101"/>
  <c r="G104" i="101"/>
  <c r="G103" i="101"/>
  <c r="G101" i="101"/>
  <c r="G97" i="101"/>
  <c r="G100" i="101"/>
  <c r="G91" i="101"/>
  <c r="G98" i="101"/>
  <c r="G92" i="101"/>
  <c r="G102" i="101"/>
  <c r="G99" i="101"/>
  <c r="G88" i="101"/>
  <c r="G93" i="101"/>
  <c r="G89" i="101"/>
  <c r="G96" i="101"/>
  <c r="G87" i="101"/>
  <c r="G94" i="101"/>
  <c r="G90" i="101"/>
  <c r="G86" i="101"/>
  <c r="G83" i="101"/>
  <c r="G84" i="101"/>
  <c r="G68" i="101"/>
  <c r="G75" i="101"/>
  <c r="G77" i="101"/>
  <c r="G74" i="101"/>
  <c r="G60" i="101"/>
  <c r="G95" i="101"/>
  <c r="G85" i="101"/>
  <c r="G82" i="101"/>
  <c r="G80" i="101"/>
  <c r="G72" i="101"/>
  <c r="G79" i="101"/>
  <c r="G76" i="101"/>
  <c r="G81" i="101"/>
  <c r="G78" i="101"/>
  <c r="G73" i="101"/>
  <c r="G66" i="101"/>
  <c r="G57" i="101"/>
  <c r="G71" i="101"/>
  <c r="G67" i="101"/>
  <c r="G59" i="101"/>
  <c r="G50" i="101"/>
  <c r="G49" i="101"/>
  <c r="G55" i="101"/>
  <c r="G53" i="101"/>
  <c r="G63" i="101"/>
  <c r="G56" i="101"/>
  <c r="K15" i="111"/>
  <c r="K14" i="111"/>
  <c r="K13" i="111"/>
  <c r="G26" i="110"/>
  <c r="H26" i="110" s="1"/>
  <c r="F74" i="58664" l="1"/>
  <c r="F73" i="58664"/>
  <c r="F72" i="58664"/>
  <c r="F71" i="58664"/>
  <c r="F69" i="58664"/>
  <c r="F68" i="58664"/>
  <c r="F67" i="58664"/>
  <c r="F66" i="58664"/>
  <c r="F64" i="58664"/>
  <c r="F63" i="58664"/>
  <c r="F62" i="58664"/>
  <c r="F57" i="58664"/>
  <c r="F56" i="58664"/>
  <c r="F55" i="58664"/>
  <c r="F54" i="58664"/>
  <c r="F53" i="58664"/>
  <c r="F52" i="58664"/>
  <c r="F51" i="58664"/>
  <c r="F50" i="58664"/>
  <c r="F49" i="58664"/>
  <c r="F48" i="58664"/>
  <c r="F46" i="58664"/>
  <c r="F45" i="58664"/>
  <c r="F37" i="58664"/>
  <c r="F36" i="58664"/>
  <c r="F35" i="58664"/>
  <c r="F34" i="58664"/>
  <c r="F33" i="58664"/>
  <c r="F32" i="58664"/>
  <c r="F31" i="58664"/>
  <c r="F30" i="58664"/>
  <c r="F29" i="58664"/>
  <c r="F28" i="58664"/>
  <c r="F27" i="58664"/>
  <c r="F26" i="58664"/>
  <c r="F25" i="58664"/>
  <c r="F24" i="58664"/>
  <c r="F23" i="58664"/>
  <c r="F22" i="58664"/>
  <c r="F21" i="58664"/>
  <c r="F20" i="58664"/>
  <c r="F19" i="58664"/>
  <c r="F18" i="58664"/>
  <c r="F17" i="58664"/>
  <c r="F16" i="58664"/>
  <c r="F15" i="58664"/>
  <c r="F14" i="58664"/>
  <c r="F13" i="58664"/>
  <c r="F12" i="58664"/>
  <c r="F11" i="58664"/>
  <c r="F10" i="58664"/>
  <c r="F9" i="58664"/>
  <c r="G37" i="58664" s="1"/>
  <c r="F8" i="58664"/>
  <c r="G74" i="58664" l="1"/>
  <c r="G75" i="58664" s="1"/>
  <c r="G14" i="101"/>
  <c r="G15" i="101"/>
  <c r="AL15" i="101"/>
  <c r="AK15" i="101"/>
  <c r="AH15" i="101"/>
  <c r="AJ15" i="101" s="1"/>
  <c r="X15" i="101"/>
  <c r="AI15" i="101" l="1"/>
  <c r="AL14" i="101"/>
  <c r="AK14" i="101"/>
  <c r="AH14" i="101"/>
  <c r="AJ14" i="101" s="1"/>
  <c r="X14" i="101"/>
  <c r="AI14" i="101" l="1"/>
  <c r="G70" i="101"/>
  <c r="G65" i="101"/>
  <c r="G69" i="101"/>
  <c r="G64" i="101"/>
  <c r="G48" i="101"/>
  <c r="G40" i="101"/>
  <c r="G47" i="101"/>
  <c r="G44" i="101"/>
  <c r="G62" i="101"/>
  <c r="G46" i="101"/>
  <c r="G58" i="101"/>
  <c r="G22" i="101"/>
  <c r="G61" i="101"/>
  <c r="G45" i="101"/>
  <c r="G54" i="101"/>
  <c r="G39" i="101"/>
  <c r="G41" i="101"/>
  <c r="G33" i="101"/>
  <c r="G52" i="101"/>
  <c r="G43" i="101"/>
  <c r="G30" i="101"/>
  <c r="G27" i="101"/>
  <c r="G20" i="101"/>
  <c r="G36" i="101"/>
  <c r="G16" i="101"/>
  <c r="G31" i="101"/>
  <c r="G51" i="101"/>
  <c r="G34" i="101"/>
  <c r="G23" i="101"/>
  <c r="G21" i="101"/>
  <c r="G18" i="101"/>
  <c r="G29" i="101"/>
  <c r="G32" i="101"/>
  <c r="G42" i="101"/>
  <c r="G37" i="101"/>
  <c r="G35" i="101"/>
  <c r="G26" i="101"/>
  <c r="G28" i="101"/>
  <c r="G25" i="101"/>
  <c r="G17" i="101"/>
  <c r="G24" i="101"/>
  <c r="G13" i="101"/>
  <c r="G19" i="101"/>
  <c r="K58" i="101" l="1"/>
  <c r="K59" i="101"/>
  <c r="K60" i="101"/>
  <c r="K61" i="101"/>
  <c r="K62" i="101"/>
  <c r="K63" i="101"/>
  <c r="K64" i="101"/>
  <c r="K65" i="101"/>
  <c r="K66" i="101"/>
  <c r="K67" i="101"/>
  <c r="K68" i="101"/>
  <c r="K69" i="101"/>
  <c r="K70" i="101"/>
  <c r="K71" i="101"/>
  <c r="K72" i="101"/>
  <c r="K73" i="101"/>
  <c r="K74" i="101"/>
  <c r="K75" i="101"/>
  <c r="K76" i="101"/>
  <c r="K77" i="101"/>
  <c r="K78" i="101"/>
  <c r="K79" i="101"/>
  <c r="K80" i="101"/>
  <c r="K81" i="101"/>
  <c r="K82" i="101"/>
  <c r="K83" i="101"/>
  <c r="K84" i="101"/>
  <c r="K85" i="101"/>
  <c r="K86" i="101"/>
  <c r="K87" i="101"/>
  <c r="K88" i="101"/>
  <c r="K89" i="101"/>
  <c r="K90" i="101"/>
  <c r="K91" i="101"/>
  <c r="K92" i="101"/>
  <c r="K93" i="101"/>
  <c r="K94" i="101"/>
  <c r="K95" i="101"/>
  <c r="K96" i="101"/>
  <c r="G16" i="58659"/>
  <c r="F16" i="58659"/>
  <c r="H16" i="58659" s="1"/>
  <c r="E16" i="58659"/>
  <c r="D16" i="58659"/>
  <c r="C16" i="58659"/>
  <c r="B16" i="58659"/>
  <c r="G120" i="101"/>
  <c r="G110" i="101"/>
  <c r="G115" i="101"/>
  <c r="G111" i="101"/>
  <c r="G108" i="101"/>
  <c r="G112" i="101"/>
  <c r="G109" i="101"/>
  <c r="I16" i="58659" l="1"/>
  <c r="G56" i="1" l="1"/>
  <c r="H56" i="1" s="1"/>
  <c r="F73" i="58665" l="1"/>
  <c r="F72" i="58665"/>
  <c r="F71" i="58665"/>
  <c r="F70" i="58665"/>
  <c r="F69" i="58665"/>
  <c r="F68" i="58665"/>
  <c r="F67" i="58665"/>
  <c r="F66" i="58665"/>
  <c r="F65" i="58665"/>
  <c r="F64" i="58665"/>
  <c r="F63" i="58665"/>
  <c r="F62" i="58665"/>
  <c r="F61" i="58665"/>
  <c r="F60" i="58665"/>
  <c r="F59" i="58665"/>
  <c r="F58" i="58665"/>
  <c r="F57" i="58665"/>
  <c r="F56" i="58665"/>
  <c r="F55" i="58665"/>
  <c r="F54" i="58665"/>
  <c r="F53" i="58665"/>
  <c r="F52" i="58665"/>
  <c r="F51" i="58665"/>
  <c r="F50" i="58665"/>
  <c r="F49" i="58665"/>
  <c r="F48" i="58665"/>
  <c r="F47" i="58665"/>
  <c r="F46" i="58665"/>
  <c r="F45" i="58665"/>
  <c r="F44" i="58665"/>
  <c r="F35" i="58665"/>
  <c r="F33" i="58665"/>
  <c r="F32" i="58665"/>
  <c r="F31" i="58665"/>
  <c r="F30" i="58665"/>
  <c r="F28" i="58665"/>
  <c r="F27" i="58665"/>
  <c r="F26" i="58665"/>
  <c r="F25" i="58665"/>
  <c r="F23" i="58665"/>
  <c r="F22" i="58665"/>
  <c r="F21" i="58665"/>
  <c r="F20" i="58665"/>
  <c r="F19" i="58665"/>
  <c r="F18" i="58665"/>
  <c r="F17" i="58665"/>
  <c r="F16" i="58665"/>
  <c r="F15" i="58665"/>
  <c r="F14" i="58665"/>
  <c r="F13" i="58665"/>
  <c r="F12" i="58665"/>
  <c r="F11" i="58665"/>
  <c r="F10" i="58665"/>
  <c r="F9" i="58665"/>
  <c r="F8" i="58665"/>
  <c r="F7" i="58665"/>
  <c r="G36" i="58665" s="1"/>
  <c r="G36" i="110"/>
  <c r="H36" i="110" s="1"/>
  <c r="G32" i="110"/>
  <c r="H32" i="110" s="1"/>
  <c r="G31" i="110"/>
  <c r="H31" i="110" s="1"/>
  <c r="G37" i="110"/>
  <c r="H37" i="110" s="1"/>
  <c r="G34" i="110"/>
  <c r="H34" i="110" s="1"/>
  <c r="G30" i="110"/>
  <c r="H30" i="110" s="1"/>
  <c r="G28" i="110"/>
  <c r="H28" i="110" s="1"/>
  <c r="G27" i="110"/>
  <c r="H27" i="110" s="1"/>
  <c r="G38" i="110"/>
  <c r="H38" i="110" s="1"/>
  <c r="G33" i="110"/>
  <c r="H33" i="110" s="1"/>
  <c r="G29" i="110"/>
  <c r="H29" i="110" s="1"/>
  <c r="G35" i="110"/>
  <c r="H35" i="110" s="1"/>
  <c r="G19" i="110"/>
  <c r="H19" i="110" s="1"/>
  <c r="G17" i="110"/>
  <c r="H17" i="110" s="1"/>
  <c r="G14" i="110"/>
  <c r="H14" i="110" s="1"/>
  <c r="G16" i="110"/>
  <c r="H16" i="110" s="1"/>
  <c r="G13" i="110"/>
  <c r="H13" i="110" s="1"/>
  <c r="G18" i="110"/>
  <c r="H18" i="110" s="1"/>
  <c r="G15" i="110"/>
  <c r="H15" i="110" s="1"/>
  <c r="G19" i="111"/>
  <c r="H19" i="111" s="1"/>
  <c r="G16" i="111"/>
  <c r="H16" i="111" s="1"/>
  <c r="G20" i="111"/>
  <c r="H20" i="111" s="1"/>
  <c r="G14" i="111"/>
  <c r="H14" i="111" s="1"/>
  <c r="G13" i="111"/>
  <c r="H13" i="111" s="1"/>
  <c r="G18" i="111"/>
  <c r="H18" i="111" s="1"/>
  <c r="G15" i="111"/>
  <c r="H15" i="111" s="1"/>
  <c r="G17" i="111"/>
  <c r="H17" i="111" s="1"/>
  <c r="G24" i="58656"/>
  <c r="H24" i="58656" s="1"/>
  <c r="G22" i="58656"/>
  <c r="H22" i="58656" s="1"/>
  <c r="G28" i="58656"/>
  <c r="H28" i="58656" s="1"/>
  <c r="G21" i="58656"/>
  <c r="H21" i="58656" s="1"/>
  <c r="G18" i="58656"/>
  <c r="H18" i="58656" s="1"/>
  <c r="G20" i="58656"/>
  <c r="H20" i="58656" s="1"/>
  <c r="G15" i="58656"/>
  <c r="H15" i="58656" s="1"/>
  <c r="G14" i="58656"/>
  <c r="H14" i="58656" s="1"/>
  <c r="G19" i="58656"/>
  <c r="H19" i="58656" s="1"/>
  <c r="G26" i="58656"/>
  <c r="H26" i="58656" s="1"/>
  <c r="G23" i="58656"/>
  <c r="H23" i="58656" s="1"/>
  <c r="G13" i="58656"/>
  <c r="H13" i="58656" s="1"/>
  <c r="G16" i="58656"/>
  <c r="H16" i="58656" s="1"/>
  <c r="G29" i="58656"/>
  <c r="H29" i="58656" s="1"/>
  <c r="G25" i="58656"/>
  <c r="H25" i="58656" s="1"/>
  <c r="G27" i="58656"/>
  <c r="H27" i="58656" s="1"/>
  <c r="G17" i="58656"/>
  <c r="H17" i="58656" s="1"/>
  <c r="G14" i="64"/>
  <c r="H14" i="64" s="1"/>
  <c r="G27" i="64"/>
  <c r="H27" i="64" s="1"/>
  <c r="G15" i="64"/>
  <c r="H15" i="64" s="1"/>
  <c r="G29" i="64"/>
  <c r="H29" i="64" s="1"/>
  <c r="G22" i="64"/>
  <c r="H22" i="64" s="1"/>
  <c r="G26" i="64"/>
  <c r="H26" i="64" s="1"/>
  <c r="G33" i="64"/>
  <c r="H33" i="64" s="1"/>
  <c r="G25" i="64"/>
  <c r="H25" i="64" s="1"/>
  <c r="G32" i="64"/>
  <c r="H32" i="64" s="1"/>
  <c r="G31" i="64"/>
  <c r="H31" i="64" s="1"/>
  <c r="G21" i="64"/>
  <c r="H21" i="64" s="1"/>
  <c r="G28" i="64"/>
  <c r="H28" i="64" s="1"/>
  <c r="G16" i="64"/>
  <c r="H16" i="64" s="1"/>
  <c r="G17" i="64"/>
  <c r="H17" i="64" s="1"/>
  <c r="G34" i="64"/>
  <c r="H34" i="64" s="1"/>
  <c r="G20" i="64"/>
  <c r="H20" i="64" s="1"/>
  <c r="G24" i="64"/>
  <c r="H24" i="64" s="1"/>
  <c r="G30" i="64"/>
  <c r="H30" i="64" s="1"/>
  <c r="G18" i="64"/>
  <c r="H18" i="64" s="1"/>
  <c r="G19" i="64"/>
  <c r="H19" i="64" s="1"/>
  <c r="G23" i="64"/>
  <c r="H23" i="64" s="1"/>
  <c r="G55" i="1"/>
  <c r="H55" i="1" s="1"/>
  <c r="G31" i="1"/>
  <c r="H31" i="1" s="1"/>
  <c r="G57" i="1"/>
  <c r="H57" i="1" s="1"/>
  <c r="G24" i="1"/>
  <c r="H24" i="1" s="1"/>
  <c r="G45" i="1"/>
  <c r="H45" i="1" s="1"/>
  <c r="G39" i="1"/>
  <c r="H39" i="1" s="1"/>
  <c r="G49" i="1"/>
  <c r="H49" i="1" s="1"/>
  <c r="G23" i="1"/>
  <c r="H23" i="1" s="1"/>
  <c r="G43" i="1"/>
  <c r="H43" i="1" s="1"/>
  <c r="G15" i="1"/>
  <c r="H15" i="1" s="1"/>
  <c r="G47" i="1"/>
  <c r="H47" i="1" s="1"/>
  <c r="G54" i="1"/>
  <c r="H54" i="1" s="1"/>
  <c r="G19" i="1"/>
  <c r="H19" i="1" s="1"/>
  <c r="G22" i="1"/>
  <c r="H22" i="1" s="1"/>
  <c r="G18" i="1"/>
  <c r="H18" i="1" s="1"/>
  <c r="G38" i="1"/>
  <c r="H38" i="1" s="1"/>
  <c r="G13" i="1"/>
  <c r="H13" i="1" s="1"/>
  <c r="G41" i="1"/>
  <c r="H41" i="1" s="1"/>
  <c r="G25" i="1"/>
  <c r="H25" i="1" s="1"/>
  <c r="G44" i="1"/>
  <c r="H44" i="1" s="1"/>
  <c r="G21" i="1"/>
  <c r="H21" i="1" s="1"/>
  <c r="G34" i="1"/>
  <c r="H34" i="1" s="1"/>
  <c r="G48" i="1"/>
  <c r="H48" i="1" s="1"/>
  <c r="G42" i="1"/>
  <c r="H42" i="1" s="1"/>
  <c r="G51" i="1"/>
  <c r="H51" i="1" s="1"/>
  <c r="G26" i="1"/>
  <c r="H26" i="1" s="1"/>
  <c r="G30" i="1"/>
  <c r="H30" i="1" s="1"/>
  <c r="G16" i="1"/>
  <c r="H16" i="1" s="1"/>
  <c r="G32" i="1"/>
  <c r="H32" i="1" s="1"/>
  <c r="G53" i="1"/>
  <c r="H53" i="1" s="1"/>
  <c r="G40" i="1"/>
  <c r="H40" i="1" s="1"/>
  <c r="G37" i="1"/>
  <c r="H37" i="1" s="1"/>
  <c r="G36" i="1"/>
  <c r="H36" i="1" s="1"/>
  <c r="G50" i="1"/>
  <c r="H50" i="1" s="1"/>
  <c r="G29" i="1"/>
  <c r="H29" i="1" s="1"/>
  <c r="G52" i="1"/>
  <c r="H52" i="1" s="1"/>
  <c r="G28" i="1"/>
  <c r="H28" i="1" s="1"/>
  <c r="G14" i="1"/>
  <c r="H14" i="1" s="1"/>
  <c r="G17" i="1"/>
  <c r="H17" i="1" s="1"/>
  <c r="G20" i="1"/>
  <c r="H20" i="1" s="1"/>
  <c r="G35" i="1"/>
  <c r="H35" i="1" s="1"/>
  <c r="G27" i="1"/>
  <c r="H27" i="1" s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14" i="1"/>
  <c r="K13" i="1"/>
  <c r="G73" i="58665" l="1"/>
  <c r="G74" i="58665" s="1"/>
  <c r="G30" i="58659"/>
  <c r="F30" i="58659"/>
  <c r="E30" i="58659"/>
  <c r="D30" i="58659"/>
  <c r="C30" i="58659"/>
  <c r="B30" i="58659"/>
  <c r="G11" i="58659"/>
  <c r="F11" i="58659"/>
  <c r="E11" i="58659"/>
  <c r="D11" i="58659"/>
  <c r="C11" i="58659"/>
  <c r="B11" i="58659"/>
  <c r="G10" i="58659"/>
  <c r="F10" i="58659"/>
  <c r="E10" i="58659"/>
  <c r="D10" i="58659"/>
  <c r="C10" i="58659"/>
  <c r="B10" i="58659"/>
  <c r="K36" i="110" l="1"/>
  <c r="K37" i="110"/>
  <c r="K38" i="110"/>
  <c r="G46" i="1"/>
  <c r="G33" i="1"/>
  <c r="H46" i="1" l="1"/>
  <c r="H33" i="1"/>
  <c r="I30" i="58659" s="1"/>
  <c r="H30" i="58659"/>
  <c r="K13" i="101"/>
  <c r="K35" i="110"/>
  <c r="K34" i="110"/>
  <c r="K33" i="110"/>
  <c r="K32" i="110"/>
  <c r="K31" i="110"/>
  <c r="K30" i="110"/>
  <c r="K29" i="110"/>
  <c r="K28" i="110"/>
  <c r="K27" i="110"/>
  <c r="K26" i="110"/>
  <c r="K19" i="110"/>
  <c r="K18" i="110"/>
  <c r="K17" i="110"/>
  <c r="K16" i="110"/>
  <c r="K15" i="110"/>
  <c r="K14" i="110"/>
  <c r="K13" i="110"/>
  <c r="K20" i="111"/>
  <c r="K19" i="111"/>
  <c r="K18" i="111"/>
  <c r="K17" i="111"/>
  <c r="K16" i="111"/>
  <c r="K29" i="58656"/>
  <c r="K28" i="58656"/>
  <c r="K27" i="58656"/>
  <c r="K26" i="58656"/>
  <c r="K25" i="58656"/>
  <c r="K24" i="58656"/>
  <c r="K23" i="58656"/>
  <c r="K22" i="58656"/>
  <c r="K21" i="58656"/>
  <c r="K20" i="58656"/>
  <c r="K19" i="58656"/>
  <c r="K18" i="58656"/>
  <c r="K17" i="58656"/>
  <c r="K16" i="58656"/>
  <c r="K15" i="58656"/>
  <c r="K14" i="58656"/>
  <c r="K13" i="58656"/>
  <c r="K34" i="64"/>
  <c r="K33" i="64"/>
  <c r="K32" i="64"/>
  <c r="K31" i="64"/>
  <c r="K30" i="64"/>
  <c r="K29" i="64"/>
  <c r="K28" i="64"/>
  <c r="K27" i="64"/>
  <c r="K26" i="64"/>
  <c r="K25" i="64"/>
  <c r="K24" i="64"/>
  <c r="K23" i="64"/>
  <c r="K22" i="64"/>
  <c r="K21" i="64"/>
  <c r="K20" i="64"/>
  <c r="K19" i="64"/>
  <c r="K18" i="64"/>
  <c r="K17" i="64"/>
  <c r="K16" i="64"/>
  <c r="K15" i="64"/>
  <c r="K14" i="64"/>
  <c r="K13" i="64"/>
  <c r="K17" i="1"/>
  <c r="K112" i="101"/>
  <c r="K113" i="101"/>
  <c r="K114" i="101"/>
  <c r="G21" i="58659"/>
  <c r="F21" i="58659"/>
  <c r="E21" i="58659"/>
  <c r="D21" i="58659"/>
  <c r="C21" i="58659"/>
  <c r="B21" i="58659"/>
  <c r="G20" i="58659"/>
  <c r="F20" i="58659"/>
  <c r="E20" i="58659"/>
  <c r="D20" i="58659"/>
  <c r="C20" i="58659"/>
  <c r="B20" i="58659"/>
  <c r="A18" i="58659"/>
  <c r="AL16" i="58656"/>
  <c r="AK16" i="58656"/>
  <c r="AH16" i="58656"/>
  <c r="AJ16" i="58656" s="1"/>
  <c r="X16" i="58656"/>
  <c r="AL15" i="58656"/>
  <c r="AK15" i="58656"/>
  <c r="AH15" i="58656"/>
  <c r="AJ15" i="58656" s="1"/>
  <c r="X15" i="58656"/>
  <c r="AI15" i="58656" l="1"/>
  <c r="AI16" i="58656"/>
  <c r="H21" i="58659"/>
  <c r="I21" i="58659" s="1"/>
  <c r="H20" i="58659"/>
  <c r="I20" i="58659" s="1"/>
  <c r="H11" i="58659" l="1"/>
  <c r="K51" i="101" l="1"/>
  <c r="K57" i="101"/>
  <c r="K15" i="101"/>
  <c r="H46" i="58659"/>
  <c r="I45" i="58659"/>
  <c r="I41" i="58659"/>
  <c r="K111" i="101"/>
  <c r="K110" i="101"/>
  <c r="K109" i="101"/>
  <c r="K108" i="101"/>
  <c r="K50" i="101"/>
  <c r="K45" i="101"/>
  <c r="K29" i="101"/>
  <c r="K44" i="101"/>
  <c r="K49" i="101"/>
  <c r="K43" i="101"/>
  <c r="K30" i="101"/>
  <c r="K48" i="101"/>
  <c r="K24" i="101"/>
  <c r="K42" i="101"/>
  <c r="K41" i="101"/>
  <c r="K54" i="101"/>
  <c r="K53" i="101"/>
  <c r="K40" i="101"/>
  <c r="K25" i="101"/>
  <c r="K14" i="101"/>
  <c r="K17" i="101"/>
  <c r="K39" i="101"/>
  <c r="K34" i="101"/>
  <c r="K23" i="101"/>
  <c r="K32" i="101"/>
  <c r="K20" i="101"/>
  <c r="K56" i="101"/>
  <c r="K31" i="101"/>
  <c r="K52" i="101"/>
  <c r="K38" i="101"/>
  <c r="K28" i="101"/>
  <c r="K47" i="101"/>
  <c r="K16" i="101"/>
  <c r="K33" i="101"/>
  <c r="K35" i="101"/>
  <c r="K27" i="101"/>
  <c r="K37" i="101"/>
  <c r="K18" i="101"/>
  <c r="K36" i="101"/>
  <c r="K26" i="101"/>
  <c r="K22" i="101"/>
  <c r="K21" i="101"/>
  <c r="K55" i="101"/>
  <c r="K46" i="101"/>
  <c r="K19" i="101"/>
  <c r="H10" i="58659"/>
  <c r="G26" i="58659"/>
  <c r="F26" i="58659"/>
  <c r="E26" i="58659"/>
  <c r="D26" i="58659"/>
  <c r="C26" i="58659"/>
  <c r="B26" i="58659"/>
  <c r="A9" i="101"/>
  <c r="A4" i="58659"/>
  <c r="A1" i="58659"/>
  <c r="A9" i="58656"/>
  <c r="A9" i="111"/>
  <c r="A9" i="110"/>
  <c r="G25" i="58659"/>
  <c r="F25" i="58659"/>
  <c r="E25" i="58659"/>
  <c r="D25" i="58659"/>
  <c r="C25" i="58659"/>
  <c r="B25" i="58659"/>
  <c r="D46" i="58659"/>
  <c r="D45" i="58659"/>
  <c r="D41" i="58659"/>
  <c r="D40" i="58659"/>
  <c r="D36" i="58659"/>
  <c r="D35" i="58659"/>
  <c r="C46" i="58659"/>
  <c r="C45" i="58659"/>
  <c r="C41" i="58659"/>
  <c r="C40" i="58659"/>
  <c r="C36" i="58659"/>
  <c r="C35" i="58659"/>
  <c r="A13" i="58659"/>
  <c r="A8" i="110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A4" i="58656"/>
  <c r="G36" i="58659"/>
  <c r="F36" i="58659"/>
  <c r="E36" i="58659"/>
  <c r="B36" i="58659"/>
  <c r="H36" i="58659"/>
  <c r="A9" i="64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E41" i="58659"/>
  <c r="B41" i="58659"/>
  <c r="G40" i="58659"/>
  <c r="F40" i="58659"/>
  <c r="E40" i="58659"/>
  <c r="B40" i="58659"/>
  <c r="G35" i="58659"/>
  <c r="F35" i="58659"/>
  <c r="E35" i="58659"/>
  <c r="B35" i="58659"/>
  <c r="A43" i="58659"/>
  <c r="A38" i="58659"/>
  <c r="A33" i="58659"/>
  <c r="A28" i="58659"/>
  <c r="A7" i="58659"/>
  <c r="A6" i="58659"/>
  <c r="A5" i="58659"/>
  <c r="A3" i="58659"/>
  <c r="A2" i="58659"/>
  <c r="H35" i="58659"/>
  <c r="H41" i="58659"/>
  <c r="I46" i="58659"/>
  <c r="I40" i="58659"/>
  <c r="H45" i="58659" l="1"/>
  <c r="I35" i="58659"/>
  <c r="I36" i="58659"/>
  <c r="H40" i="58659"/>
  <c r="H26" i="58659"/>
  <c r="H25" i="58659"/>
</calcChain>
</file>

<file path=xl/sharedStrings.xml><?xml version="1.0" encoding="utf-8"?>
<sst xmlns="http://schemas.openxmlformats.org/spreadsheetml/2006/main" count="1322" uniqueCount="242">
  <si>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</si>
  <si>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</si>
  <si>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</si>
  <si>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</si>
  <si>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</si>
  <si>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</si>
  <si>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</si>
  <si>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</si>
  <si>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</si>
  <si>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</si>
  <si>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</si>
  <si>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</si>
  <si>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</si>
  <si>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</si>
  <si>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</si>
  <si>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</si>
  <si>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</si>
  <si>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</si>
  <si>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</si>
  <si>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</si>
  <si>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DOS VUELTAS DE 9 HOYOS MEDAL PLAY</t>
  </si>
  <si>
    <t>DAMAS CATEGORIA UNICA</t>
  </si>
  <si>
    <t>F. NAC</t>
  </si>
  <si>
    <t>DESEMP</t>
  </si>
  <si>
    <t>DAMAS CATEGORIA SIN VENTAJA GENERAL</t>
  </si>
  <si>
    <t>CABALLEROS CATEGORIA SIN VENTAJA</t>
  </si>
  <si>
    <t>ULT, 9 H</t>
  </si>
  <si>
    <t>DESIERTO</t>
  </si>
  <si>
    <t>1° S/V</t>
  </si>
  <si>
    <t>2° S/V</t>
  </si>
  <si>
    <t>DAMAS CATEGORIA HASTA 19,9 INDEX</t>
  </si>
  <si>
    <t>DAMAS CATEGORIA 20 AL MAXIMO INDEX</t>
  </si>
  <si>
    <t>Hoyos</t>
  </si>
  <si>
    <t>HCP</t>
  </si>
  <si>
    <t>ULT. 9 H.</t>
  </si>
  <si>
    <t>ULT. 6 H.</t>
  </si>
  <si>
    <t>ULT. 3 H.</t>
  </si>
  <si>
    <t>LINKSPINAMAR</t>
  </si>
  <si>
    <t>S.A.</t>
  </si>
  <si>
    <t>6° FECHA DEL RANKING DE MAYORES</t>
  </si>
  <si>
    <t>SABADO 05 Y DOMINGO 06 DE OCTUBRE DE 2024</t>
  </si>
  <si>
    <t>LINKS PINAMAR S.A.</t>
  </si>
  <si>
    <t>FEDERACION REGIONAL DE GOLF MAR Y SIERRAS</t>
  </si>
  <si>
    <t>SABADO 05 DE OCTUBRE DE 2024</t>
  </si>
  <si>
    <r>
      <rPr>
        <b/>
        <sz val="11"/>
        <color theme="5" tint="0.39997558519241921"/>
        <rFont val="Arial"/>
        <family val="2"/>
      </rPr>
      <t xml:space="preserve">DAMAS HASTA 19,9 INDEX Y </t>
    </r>
    <r>
      <rPr>
        <b/>
        <sz val="11"/>
        <color theme="3" tint="0.39997558519241921"/>
        <rFont val="Arial"/>
        <family val="2"/>
      </rPr>
      <t>CABALLEROS HASTA 9,9 INDEX</t>
    </r>
  </si>
  <si>
    <t>HOYO 1</t>
  </si>
  <si>
    <t>ZANETTA LEANDRO</t>
  </si>
  <si>
    <t>HEIZENREDER PABLO GUILLERMO</t>
  </si>
  <si>
    <t>FERNANDEZ PATRICIO</t>
  </si>
  <si>
    <t>QUINTANA FABIAN</t>
  </si>
  <si>
    <t>CARREÑO ALVARO</t>
  </si>
  <si>
    <t>PALLAVICINI ALEJANDRO</t>
  </si>
  <si>
    <t>FLORES MAXIMILIANO</t>
  </si>
  <si>
    <t>CATTALO MARTIN</t>
  </si>
  <si>
    <t>LARROQUET MANUEL</t>
  </si>
  <si>
    <t>CARROZZINO FELIPE</t>
  </si>
  <si>
    <t>CARPINTERO LUCAS</t>
  </si>
  <si>
    <t>DAVILA ALTUBE SEGUNDO CARLOS</t>
  </si>
  <si>
    <t>MAISONNAVE JUAN PABLO</t>
  </si>
  <si>
    <t>NIGRO JUAN IGNACIO</t>
  </si>
  <si>
    <t>RODRIGUEZ CONSOLI JOAQUIN</t>
  </si>
  <si>
    <t>PAZ ROBERTO ROQUE</t>
  </si>
  <si>
    <t>FOURQUET GASTON</t>
  </si>
  <si>
    <t>IPORRE RAUL</t>
  </si>
  <si>
    <t>OLIVERI FERNANDO FABIAN</t>
  </si>
  <si>
    <t>RODRIGUES CRISTIAN ADOLFO</t>
  </si>
  <si>
    <t>RODRIGUES MARTIN NAHUEL</t>
  </si>
  <si>
    <t>RODRIGUES SERGIO ADRIAN</t>
  </si>
  <si>
    <t>BOZZO LETICIA</t>
  </si>
  <si>
    <t>SALERES MARIA LOURDES</t>
  </si>
  <si>
    <t>CURIA PAFUNDI FLORENCIA</t>
  </si>
  <si>
    <t>RODRIGUEZ HERNAN GUSTAVO</t>
  </si>
  <si>
    <t>GIORGETTI NICOLAS</t>
  </si>
  <si>
    <t>COZZOLI PATRICIO</t>
  </si>
  <si>
    <t>RAMACCIOTTI GONZALO</t>
  </si>
  <si>
    <t>BALBI GONZALO PABLO</t>
  </si>
  <si>
    <t>GIANFORMAGGIO SALVADOR ANDRES</t>
  </si>
  <si>
    <t>MICHELTORENA JOSE LUIS</t>
  </si>
  <si>
    <t>GIULIETTI FERNANDO JOSE</t>
  </si>
  <si>
    <t>ZARATE GERARDO</t>
  </si>
  <si>
    <t>ALVAREZ SEBASTIAN</t>
  </si>
  <si>
    <t>GARCIA GUSTAVO G</t>
  </si>
  <si>
    <t>LASERNA LEANDRO CRUZ</t>
  </si>
  <si>
    <t>VUOSO MARIA JORGELINA</t>
  </si>
  <si>
    <t>PIANTONI MARCELO</t>
  </si>
  <si>
    <t>SANTINI DANIEL</t>
  </si>
  <si>
    <t>PAMPIN PABLO</t>
  </si>
  <si>
    <t>SOCHOR ESTELA</t>
  </si>
  <si>
    <t>PONCE DE LEON BARTON VIVIAN</t>
  </si>
  <si>
    <t>TAGLIAFERRI ADRIANA</t>
  </si>
  <si>
    <t>TOSONI DE PINGEL DIANA</t>
  </si>
  <si>
    <t>VILLANUEVA SILVIA</t>
  </si>
  <si>
    <t>BAILLERES MATIAS ANDRES</t>
  </si>
  <si>
    <t>MARTINEZ IGNACIO</t>
  </si>
  <si>
    <t>MURILLO CLAUDIO</t>
  </si>
  <si>
    <t>CASTILLO PATRICIO</t>
  </si>
  <si>
    <t>CASANEGRA AGUSTIN</t>
  </si>
  <si>
    <t>DI JULIO GIAN FRANCO</t>
  </si>
  <si>
    <t>RUANI MATIAS ADRIAN</t>
  </si>
  <si>
    <t>GAIDO JORGE ALEJANDRO</t>
  </si>
  <si>
    <t>PAILHE PEDRO</t>
  </si>
  <si>
    <t>GAIDO FEDERICO</t>
  </si>
  <si>
    <t>LIOTTO NICOLAS</t>
  </si>
  <si>
    <t>PATTI SEBASTIAN</t>
  </si>
  <si>
    <t>RODRIGUEZ JUAN JOSE</t>
  </si>
  <si>
    <t>NASIF YAIR MANUEL</t>
  </si>
  <si>
    <t>IANNONE PASCUAL</t>
  </si>
  <si>
    <t>BRISIGHELLI FEDERICO</t>
  </si>
  <si>
    <t>BRISIGHELLI JAVIER JORGE</t>
  </si>
  <si>
    <t>DORREGO JUAN ENRIQUE</t>
  </si>
  <si>
    <t>MARINGOLO ESTEBAN</t>
  </si>
  <si>
    <t>CESAR AILIN</t>
  </si>
  <si>
    <t>PABON LUCAS</t>
  </si>
  <si>
    <t>COSTA ESMERALDA</t>
  </si>
  <si>
    <t>GOLF &amp; LINKS</t>
  </si>
  <si>
    <t>7° FECHA DEL RANKING DE MAYORES</t>
  </si>
  <si>
    <r>
      <rPr>
        <b/>
        <sz val="11"/>
        <color theme="5" tint="0.39997558519241921"/>
        <rFont val="Arial"/>
        <family val="2"/>
      </rPr>
      <t xml:space="preserve">DAMAS 20 AL MAXIMO INDEX Y </t>
    </r>
    <r>
      <rPr>
        <b/>
        <sz val="11"/>
        <color theme="3" tint="0.39997558519241921"/>
        <rFont val="Arial"/>
        <family val="2"/>
      </rPr>
      <t>CABALLEROS 10 - AL MAXIMO INDEX</t>
    </r>
  </si>
  <si>
    <t>BARBAGALLO MATIAS</t>
  </si>
  <si>
    <t>FILGUEIRA RISSO JAVIER</t>
  </si>
  <si>
    <t>RUBIO MANUEL EDUARDO</t>
  </si>
  <si>
    <t>CARRION ARNALDO DARIO</t>
  </si>
  <si>
    <t>STAMPONE MAURO EZEQUIEL</t>
  </si>
  <si>
    <t>COX ANGEL NORBERTO</t>
  </si>
  <si>
    <t>RIONEGRO CARLOS ALBERTO</t>
  </si>
  <si>
    <t>MIRAVE PATRICIO</t>
  </si>
  <si>
    <t>BERTERRETCHE CARLOS MARTIN</t>
  </si>
  <si>
    <t>LUNA EMI</t>
  </si>
  <si>
    <t>ALBANO FERNANDO MARTIN</t>
  </si>
  <si>
    <t>DIAZ ALBERTO</t>
  </si>
  <si>
    <t>LIOTTO JORGE DANIEL</t>
  </si>
  <si>
    <t>LUCIANO RICARDO SALVADOR</t>
  </si>
  <si>
    <t>RIGHETTI ALEJANDRO</t>
  </si>
  <si>
    <t>SUAREZ MARTIN ARIEL</t>
  </si>
  <si>
    <t>MITTON FABIO ANIBAL</t>
  </si>
  <si>
    <t>SERFATY MARCELO JOSE</t>
  </si>
  <si>
    <t>THIONE CARLOS</t>
  </si>
  <si>
    <t>SUARES MARIA LAURA</t>
  </si>
  <si>
    <t>PINGEL CAROLINA</t>
  </si>
  <si>
    <t>PINGEL JUAN EDUARDO</t>
  </si>
  <si>
    <t>FERNANDEZ ALEJANDRO</t>
  </si>
  <si>
    <t>ZORATTI DIEGO MARCELO</t>
  </si>
  <si>
    <t>FUHR JORGE ALBERTO</t>
  </si>
  <si>
    <t>CHOCO DIEGO</t>
  </si>
  <si>
    <t>LATTE ALEJANDRO</t>
  </si>
  <si>
    <t>SENNO ANTONIO CEFERINO</t>
  </si>
  <si>
    <t>MATTIA MARCELO</t>
  </si>
  <si>
    <t>ACOSTA JUAN DARIO</t>
  </si>
  <si>
    <t>SABORIDO HECTOR GABRIEL</t>
  </si>
  <si>
    <t>D´ETTORRE NEGRI MAXIMILIANO</t>
  </si>
  <si>
    <t>CEJAS FERNANDO</t>
  </si>
  <si>
    <t>CARROZZINO JAVIER HORACIO</t>
  </si>
  <si>
    <t>CASADO LUIS</t>
  </si>
  <si>
    <t>RUVIRA ULISES</t>
  </si>
  <si>
    <t>SAROBE LEANDRO MANUEL</t>
  </si>
  <si>
    <t>MENDIZABAL JULIE</t>
  </si>
  <si>
    <t>LUSTIG NORA ESTHER</t>
  </si>
  <si>
    <t>ALONSO GABRIELA</t>
  </si>
  <si>
    <t>CASTRO CLAUDIA</t>
  </si>
  <si>
    <t>CACIOPPO LILIANA</t>
  </si>
  <si>
    <t>GOLFIERI SILVIA ESTER</t>
  </si>
  <si>
    <t>IALONARDI SILVIA MONICA</t>
  </si>
  <si>
    <t>LOPEZ JUSTINA</t>
  </si>
  <si>
    <t>LAURITO ERNESTO</t>
  </si>
  <si>
    <t>INCAURGARAT FERNANDO</t>
  </si>
  <si>
    <t>RAGGIO CARLOS ALBERTO</t>
  </si>
  <si>
    <t>TOLOSA FABIO</t>
  </si>
  <si>
    <t>RICCHEZZA ANTONIO OSVALDO</t>
  </si>
  <si>
    <t>MONTEIRO VICTOR ALBERTO</t>
  </si>
  <si>
    <t>MENDEZ DANIEL</t>
  </si>
  <si>
    <t>YUNG ALBERTO DOMINGO</t>
  </si>
  <si>
    <t>PIANUCCI LUIS DANTE</t>
  </si>
  <si>
    <t>PEREZ FERNANDEZ JUAN</t>
  </si>
  <si>
    <t>FILIBERTI RODOLFO JULIAN</t>
  </si>
  <si>
    <t>LORENZANI CARLOS ALBERTO</t>
  </si>
  <si>
    <t>GONZALEZ ALBERTO</t>
  </si>
  <si>
    <t>PONCE DE LEON OMAR</t>
  </si>
  <si>
    <t>PETRAGLIA MARGARITA</t>
  </si>
  <si>
    <t>KEIMEL JOSE ARMANDO</t>
  </si>
  <si>
    <t>BEPMALE LEONARDO</t>
  </si>
  <si>
    <t>LOPEZ RAUL CESAR</t>
  </si>
  <si>
    <t>SAEZ SERGIO GABRIEL</t>
  </si>
  <si>
    <t>SANCHEZ JAVIER</t>
  </si>
  <si>
    <t>STEVEN DARIO NAHUEL</t>
  </si>
  <si>
    <t>LEGUIZA JUAN EDUARDO</t>
  </si>
  <si>
    <t>CAAMAÑO ANA</t>
  </si>
  <si>
    <t>PLOVANICH GRACIELA</t>
  </si>
  <si>
    <t>VILLENEUVE CECILIA</t>
  </si>
  <si>
    <t>MUNGIELLO FABIAN</t>
  </si>
  <si>
    <t>DIAZ ADRIAN</t>
  </si>
  <si>
    <t>MDPGC</t>
  </si>
  <si>
    <t>LPSA</t>
  </si>
  <si>
    <t>ML</t>
  </si>
  <si>
    <t>CMDP</t>
  </si>
  <si>
    <t>NGC</t>
  </si>
  <si>
    <t>VGGC</t>
  </si>
  <si>
    <t>SPGC</t>
  </si>
  <si>
    <t>GCHCC</t>
  </si>
  <si>
    <t>GARCIA GUSTAVO GASTON</t>
  </si>
  <si>
    <t>STGC</t>
  </si>
  <si>
    <t>FOURQUET GASTON HORACIO</t>
  </si>
  <si>
    <t>GCD</t>
  </si>
  <si>
    <t>CSCPGB</t>
  </si>
  <si>
    <t>CG</t>
  </si>
  <si>
    <t>EVTGC</t>
  </si>
  <si>
    <t>FERNANDEZ PATRICIO JOSE</t>
  </si>
  <si>
    <t>CEGL</t>
  </si>
  <si>
    <t>CATTALO MARTIN ALEJANDRO</t>
  </si>
  <si>
    <t>P</t>
  </si>
  <si>
    <t>T</t>
  </si>
  <si>
    <t>RAMACCIOTTI</t>
  </si>
  <si>
    <t>PAILHE P</t>
  </si>
  <si>
    <t>3°</t>
  </si>
  <si>
    <t>DOMINGO 06 DE OCTUBRE DE 2024</t>
  </si>
  <si>
    <t>MAISONNAVE JUAN P.</t>
  </si>
  <si>
    <t>CARPINTEREO LUCAS</t>
  </si>
  <si>
    <t>FARIAS PACHECO MIGUEL ANDRES</t>
  </si>
  <si>
    <t>BRITO DIEGO</t>
  </si>
  <si>
    <t>SUAREZ ANIBAL</t>
  </si>
  <si>
    <t>MAISONNAVE NERI DARIO</t>
  </si>
  <si>
    <t>RUBIO MANUEL EDUAR</t>
  </si>
  <si>
    <t>D ARCHIVIO MARIA ALEJANDRA</t>
  </si>
  <si>
    <t>BENABEN SILVINA</t>
  </si>
  <si>
    <t>CARRION ARNALDO</t>
  </si>
  <si>
    <t>RIONEGRO CARLOS</t>
  </si>
  <si>
    <t>RICCHIUTO GUSTAVO ALFREDO</t>
  </si>
  <si>
    <t>LIOTTO JORGE DANIEL JORGE DANIEL</t>
  </si>
  <si>
    <t>CASTILLO MARCELO VICTOR</t>
  </si>
  <si>
    <t>RAMONDINO PABLO</t>
  </si>
  <si>
    <t>RISSO PATRON MARIANO</t>
  </si>
  <si>
    <t>AMERI DE POPIK SUSANA</t>
  </si>
  <si>
    <t>MENDIZABAL JULI</t>
  </si>
  <si>
    <t>POPIK EDUARDO ANIBAL</t>
  </si>
  <si>
    <t>MENENDEZ EMILIO</t>
  </si>
  <si>
    <t>MUGUERZA CARLOS LORENZO</t>
  </si>
  <si>
    <t>CEJAS FERNANDO GASTON</t>
  </si>
  <si>
    <t>STEVEN NAHUEL</t>
  </si>
  <si>
    <t>TGC</t>
  </si>
  <si>
    <t>MENENDEZ EMILIO ATLIO</t>
  </si>
  <si>
    <t>CASTRO CLAUDIA ELIZABETH</t>
  </si>
  <si>
    <t>MANCA DE CAAMAÑO ANA MARIA</t>
  </si>
  <si>
    <t>12.4</t>
  </si>
  <si>
    <t>SILVA RUBEN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</si>
</sst>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47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sz val="10"/>
      <color theme="1"/>
      <name val="Arial1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sz val="15"/>
      <color rgb="FFFF0000"/>
      <name val="Arial"/>
      <family val="2"/>
    </font>
    <font>
      <sz val="15"/>
      <color rgb="FF008000"/>
      <name val="Arial"/>
      <family val="2"/>
    </font>
    <font>
      <b/>
      <sz val="15"/>
      <color theme="0"/>
      <name val="Arial"/>
      <family val="2"/>
    </font>
    <font>
      <b/>
      <sz val="15"/>
      <color rgb="FFFF0000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theme="3" tint="0.39997558519241921"/>
      <name val="Arial"/>
      <family val="2"/>
    </font>
    <font>
      <b/>
      <sz val="11"/>
      <color theme="5" tint="0.39997558519241921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10"/>
      <color indexed="9"/>
      <name val="Arial"/>
      <family val="2"/>
    </font>
    <font>
      <b/>
      <sz val="9"/>
      <color rgb="FFFF0000"/>
      <name val="Arial"/>
      <family val="2"/>
    </font>
    <font>
      <b/>
      <sz val="15"/>
      <color rgb="FF008000"/>
      <name val="Arial"/>
      <family val="2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0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/>
    <xf numFmtId="0" fontId="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0" fontId="18" fillId="0" borderId="0" xfId="0" applyFont="1" applyFill="1"/>
    <xf numFmtId="0" fontId="19" fillId="0" borderId="19" xfId="0" applyNumberFormat="1" applyFont="1" applyFill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4" fontId="25" fillId="6" borderId="19" xfId="0" applyNumberFormat="1" applyFont="1" applyFill="1" applyBorder="1"/>
    <xf numFmtId="0" fontId="15" fillId="0" borderId="0" xfId="0" applyFont="1"/>
    <xf numFmtId="0" fontId="27" fillId="5" borderId="1" xfId="0" applyFont="1" applyFill="1" applyBorder="1" applyAlignment="1">
      <alignment horizontal="center"/>
    </xf>
    <xf numFmtId="0" fontId="27" fillId="5" borderId="20" xfId="0" applyFont="1" applyFill="1" applyBorder="1" applyAlignment="1">
      <alignment horizontal="center"/>
    </xf>
    <xf numFmtId="0" fontId="3" fillId="0" borderId="22" xfId="0" quotePrefix="1" applyFont="1" applyBorder="1" applyAlignment="1">
      <alignment horizontal="center"/>
    </xf>
    <xf numFmtId="0" fontId="28" fillId="0" borderId="0" xfId="0" applyFont="1"/>
    <xf numFmtId="0" fontId="29" fillId="0" borderId="19" xfId="0" applyFont="1" applyBorder="1" applyAlignment="1">
      <alignment horizontal="center"/>
    </xf>
    <xf numFmtId="0" fontId="29" fillId="7" borderId="19" xfId="0" applyFont="1" applyFill="1" applyBorder="1" applyAlignment="1">
      <alignment horizontal="center"/>
    </xf>
    <xf numFmtId="0" fontId="28" fillId="0" borderId="19" xfId="0" applyFont="1" applyBorder="1"/>
    <xf numFmtId="0" fontId="28" fillId="0" borderId="19" xfId="0" applyFont="1" applyBorder="1" applyAlignment="1">
      <alignment horizontal="center"/>
    </xf>
    <xf numFmtId="0" fontId="28" fillId="7" borderId="19" xfId="0" applyFont="1" applyFill="1" applyBorder="1" applyAlignment="1">
      <alignment horizontal="center"/>
    </xf>
    <xf numFmtId="0" fontId="28" fillId="8" borderId="19" xfId="0" applyFont="1" applyFill="1" applyBorder="1" applyAlignment="1">
      <alignment horizontal="center"/>
    </xf>
    <xf numFmtId="0" fontId="28" fillId="9" borderId="19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5" borderId="19" xfId="0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14" xfId="0" applyFont="1" applyBorder="1"/>
    <xf numFmtId="166" fontId="21" fillId="0" borderId="7" xfId="1" applyNumberFormat="1" applyFont="1" applyBorder="1" applyAlignment="1">
      <alignment horizontal="center"/>
    </xf>
    <xf numFmtId="166" fontId="22" fillId="0" borderId="7" xfId="1" applyNumberFormat="1" applyFont="1" applyBorder="1" applyAlignment="1">
      <alignment horizontal="center"/>
    </xf>
    <xf numFmtId="166" fontId="23" fillId="0" borderId="7" xfId="1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6" fontId="24" fillId="0" borderId="9" xfId="1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11" fillId="0" borderId="25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1" fillId="0" borderId="0" xfId="0" applyFont="1"/>
    <xf numFmtId="0" fontId="34" fillId="0" borderId="0" xfId="0" applyFont="1"/>
    <xf numFmtId="0" fontId="38" fillId="0" borderId="0" xfId="0" applyFont="1" applyAlignment="1">
      <alignment horizontal="center"/>
    </xf>
    <xf numFmtId="0" fontId="39" fillId="0" borderId="0" xfId="0" applyFont="1"/>
    <xf numFmtId="0" fontId="40" fillId="0" borderId="29" xfId="0" applyFont="1" applyBorder="1"/>
    <xf numFmtId="0" fontId="40" fillId="0" borderId="30" xfId="0" applyFont="1" applyBorder="1"/>
    <xf numFmtId="0" fontId="40" fillId="0" borderId="31" xfId="0" applyFont="1" applyBorder="1"/>
    <xf numFmtId="0" fontId="40" fillId="0" borderId="14" xfId="0" applyFont="1" applyBorder="1"/>
    <xf numFmtId="0" fontId="40" fillId="0" borderId="19" xfId="0" applyFont="1" applyBorder="1"/>
    <xf numFmtId="0" fontId="40" fillId="0" borderId="33" xfId="0" applyFont="1" applyBorder="1"/>
    <xf numFmtId="0" fontId="40" fillId="0" borderId="15" xfId="0" applyFont="1" applyBorder="1"/>
    <xf numFmtId="0" fontId="40" fillId="0" borderId="34" xfId="0" applyFont="1" applyBorder="1"/>
    <xf numFmtId="0" fontId="40" fillId="0" borderId="35" xfId="0" applyFont="1" applyBorder="1"/>
    <xf numFmtId="0" fontId="41" fillId="13" borderId="1" xfId="0" applyFont="1" applyFill="1" applyBorder="1" applyAlignment="1">
      <alignment horizontal="center"/>
    </xf>
    <xf numFmtId="0" fontId="41" fillId="14" borderId="1" xfId="0" applyFont="1" applyFill="1" applyBorder="1" applyAlignment="1">
      <alignment horizontal="center"/>
    </xf>
    <xf numFmtId="0" fontId="43" fillId="5" borderId="19" xfId="0" applyFont="1" applyFill="1" applyBorder="1"/>
    <xf numFmtId="0" fontId="3" fillId="0" borderId="0" xfId="0" applyFont="1" applyAlignment="1">
      <alignment horizontal="center"/>
    </xf>
    <xf numFmtId="20" fontId="38" fillId="5" borderId="28" xfId="0" applyNumberFormat="1" applyFont="1" applyFill="1" applyBorder="1" applyAlignment="1">
      <alignment horizontal="center"/>
    </xf>
    <xf numFmtId="20" fontId="38" fillId="5" borderId="3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43" fillId="5" borderId="15" xfId="0" applyFont="1" applyFill="1" applyBorder="1"/>
    <xf numFmtId="0" fontId="43" fillId="5" borderId="34" xfId="0" applyFont="1" applyFill="1" applyBorder="1"/>
    <xf numFmtId="0" fontId="26" fillId="5" borderId="14" xfId="0" applyFont="1" applyFill="1" applyBorder="1"/>
    <xf numFmtId="166" fontId="23" fillId="0" borderId="7" xfId="1" quotePrefix="1" applyNumberFormat="1" applyFont="1" applyBorder="1" applyAlignment="1">
      <alignment horizontal="center"/>
    </xf>
    <xf numFmtId="166" fontId="22" fillId="0" borderId="7" xfId="1" quotePrefix="1" applyNumberFormat="1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166" fontId="24" fillId="0" borderId="9" xfId="1" quotePrefix="1" applyNumberFormat="1" applyFont="1" applyBorder="1" applyAlignment="1">
      <alignment horizontal="center"/>
    </xf>
    <xf numFmtId="0" fontId="5" fillId="0" borderId="15" xfId="0" applyFont="1" applyBorder="1"/>
    <xf numFmtId="166" fontId="21" fillId="0" borderId="10" xfId="1" applyNumberFormat="1" applyFont="1" applyBorder="1" applyAlignment="1">
      <alignment horizontal="center"/>
    </xf>
    <xf numFmtId="166" fontId="22" fillId="0" borderId="10" xfId="1" applyNumberFormat="1" applyFont="1" applyBorder="1" applyAlignment="1">
      <alignment horizontal="center"/>
    </xf>
    <xf numFmtId="166" fontId="23" fillId="0" borderId="10" xfId="1" applyNumberFormat="1" applyFont="1" applyBorder="1" applyAlignment="1">
      <alignment horizontal="center"/>
    </xf>
    <xf numFmtId="165" fontId="11" fillId="0" borderId="41" xfId="0" applyNumberFormat="1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166" fontId="24" fillId="0" borderId="12" xfId="1" quotePrefix="1" applyNumberFormat="1" applyFont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166" fontId="44" fillId="5" borderId="9" xfId="1" applyNumberFormat="1" applyFont="1" applyFill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20" fontId="38" fillId="5" borderId="16" xfId="0" applyNumberFormat="1" applyFont="1" applyFill="1" applyBorder="1" applyAlignment="1">
      <alignment horizontal="center"/>
    </xf>
    <xf numFmtId="20" fontId="38" fillId="5" borderId="39" xfId="0" applyNumberFormat="1" applyFont="1" applyFill="1" applyBorder="1" applyAlignment="1">
      <alignment horizontal="center"/>
    </xf>
    <xf numFmtId="20" fontId="38" fillId="5" borderId="40" xfId="0" applyNumberFormat="1" applyFont="1" applyFill="1" applyBorder="1" applyAlignment="1">
      <alignment horizontal="center"/>
    </xf>
    <xf numFmtId="0" fontId="45" fillId="0" borderId="0" xfId="0" applyFont="1"/>
    <xf numFmtId="0" fontId="46" fillId="0" borderId="19" xfId="0" applyFont="1" applyBorder="1" applyAlignment="1">
      <alignment horizontal="center"/>
    </xf>
    <xf numFmtId="0" fontId="46" fillId="7" borderId="19" xfId="0" applyFont="1" applyFill="1" applyBorder="1" applyAlignment="1">
      <alignment horizontal="center"/>
    </xf>
    <xf numFmtId="0" fontId="45" fillId="0" borderId="19" xfId="0" applyFont="1" applyBorder="1"/>
    <xf numFmtId="0" fontId="45" fillId="0" borderId="19" xfId="0" applyFont="1" applyBorder="1" applyAlignment="1">
      <alignment horizontal="center"/>
    </xf>
    <xf numFmtId="0" fontId="45" fillId="7" borderId="19" xfId="0" applyFont="1" applyFill="1" applyBorder="1" applyAlignment="1">
      <alignment horizontal="center"/>
    </xf>
    <xf numFmtId="0" fontId="45" fillId="8" borderId="19" xfId="0" applyFont="1" applyFill="1" applyBorder="1" applyAlignment="1">
      <alignment horizontal="center"/>
    </xf>
    <xf numFmtId="0" fontId="45" fillId="9" borderId="19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5" fillId="5" borderId="19" xfId="0" applyFont="1" applyFill="1" applyBorder="1"/>
    <xf numFmtId="0" fontId="45" fillId="5" borderId="19" xfId="0" applyFont="1" applyFill="1" applyBorder="1" applyAlignment="1">
      <alignment horizontal="center"/>
    </xf>
    <xf numFmtId="0" fontId="39" fillId="0" borderId="15" xfId="0" applyFont="1" applyBorder="1"/>
    <xf numFmtId="20" fontId="38" fillId="0" borderId="0" xfId="0" applyNumberFormat="1" applyFont="1" applyAlignment="1">
      <alignment horizontal="center"/>
    </xf>
    <xf numFmtId="0" fontId="40" fillId="0" borderId="0" xfId="0" applyFont="1"/>
    <xf numFmtId="20" fontId="38" fillId="5" borderId="44" xfId="0" applyNumberFormat="1" applyFont="1" applyFill="1" applyBorder="1" applyAlignment="1">
      <alignment horizontal="center"/>
    </xf>
    <xf numFmtId="20" fontId="38" fillId="5" borderId="45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6" fillId="0" borderId="1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42" fillId="12" borderId="36" xfId="0" applyFont="1" applyFill="1" applyBorder="1" applyAlignment="1">
      <alignment horizontal="center"/>
    </xf>
    <xf numFmtId="0" fontId="42" fillId="12" borderId="37" xfId="0" applyFont="1" applyFill="1" applyBorder="1" applyAlignment="1">
      <alignment horizontal="center"/>
    </xf>
    <xf numFmtId="0" fontId="42" fillId="12" borderId="38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18" xfId="0" applyFont="1" applyFill="1" applyBorder="1" applyAlignment="1">
      <alignment horizontal="center" vertical="center"/>
    </xf>
    <xf numFmtId="0" fontId="33" fillId="11" borderId="23" xfId="0" applyFont="1" applyFill="1" applyBorder="1" applyAlignment="1">
      <alignment horizontal="center"/>
    </xf>
    <xf numFmtId="0" fontId="33" fillId="11" borderId="24" xfId="0" applyFont="1" applyFill="1" applyBorder="1" applyAlignment="1">
      <alignment horizontal="center"/>
    </xf>
    <xf numFmtId="0" fontId="33" fillId="11" borderId="18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37" fillId="12" borderId="2" xfId="0" applyFont="1" applyFill="1" applyBorder="1" applyAlignment="1">
      <alignment horizontal="center"/>
    </xf>
    <xf numFmtId="0" fontId="37" fillId="12" borderId="26" xfId="0" applyFont="1" applyFill="1" applyBorder="1" applyAlignment="1">
      <alignment horizontal="center"/>
    </xf>
    <xf numFmtId="0" fontId="37" fillId="12" borderId="27" xfId="0" applyFont="1" applyFill="1" applyBorder="1" applyAlignment="1">
      <alignment horizontal="center"/>
    </xf>
    <xf numFmtId="0" fontId="37" fillId="12" borderId="3" xfId="0" applyFont="1" applyFill="1" applyBorder="1" applyAlignment="1">
      <alignment horizontal="center"/>
    </xf>
    <xf numFmtId="0" fontId="37" fillId="12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3" fillId="5" borderId="14" xfId="0" applyFont="1" applyFill="1" applyBorder="1"/>
    <xf numFmtId="0" fontId="43" fillId="5" borderId="33" xfId="0" applyFont="1" applyFill="1" applyBorder="1"/>
    <xf numFmtId="0" fontId="26" fillId="5" borderId="15" xfId="0" applyFont="1" applyFill="1" applyBorder="1"/>
    <xf numFmtId="166" fontId="23" fillId="0" borderId="10" xfId="1" quotePrefix="1" applyNumberFormat="1" applyFont="1" applyBorder="1" applyAlignment="1">
      <alignment horizontal="center"/>
    </xf>
    <xf numFmtId="166" fontId="22" fillId="0" borderId="10" xfId="1" quotePrefix="1" applyNumberFormat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3"/>
  <sheetViews>
    <sheetView tabSelected="1" zoomScale="70" zoomScaleNormal="70" workbookViewId="0">
      <selection sqref="A1:H1"/>
    </sheetView>
  </sheetViews>
  <sheetFormatPr baseColWidth="10" defaultRowHeight="18.75"/>
  <cols>
    <col min="1" max="1" width="27" style="27" customWidth="1"/>
    <col min="2" max="2" width="7.7109375" style="27" bestFit="1" customWidth="1"/>
    <col min="3" max="3" width="8.5703125" style="27" bestFit="1" customWidth="1"/>
    <col min="4" max="8" width="6.7109375" style="29" customWidth="1"/>
    <col min="9" max="9" width="12.85546875" style="27" customWidth="1"/>
    <col min="10" max="10" width="13" style="35" customWidth="1"/>
    <col min="11" max="11" width="11.42578125" style="27"/>
    <col min="12" max="16384" width="11.42578125" style="1"/>
  </cols>
  <sheetData>
    <row r="1" spans="1:21" ht="30.75">
      <c r="A1" s="144" t="s">
        <v>6</v>
      </c>
      <c r="B1" s="144"/>
      <c r="C1" s="144"/>
      <c r="D1" s="144"/>
      <c r="E1" s="144"/>
      <c r="F1" s="144"/>
      <c r="G1" s="144"/>
      <c r="H1" s="144"/>
      <c r="I1" s="1"/>
    </row>
    <row r="2" spans="1:21" ht="30.75">
      <c r="A2" s="144" t="s">
        <v>7</v>
      </c>
      <c r="B2" s="144"/>
      <c r="C2" s="144"/>
      <c r="D2" s="144"/>
      <c r="E2" s="144"/>
      <c r="F2" s="144"/>
      <c r="G2" s="144"/>
      <c r="H2" s="144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45" t="s">
        <v>37</v>
      </c>
      <c r="B4" s="145"/>
      <c r="C4" s="145"/>
      <c r="D4" s="145"/>
      <c r="E4" s="145"/>
      <c r="F4" s="145"/>
      <c r="G4" s="145"/>
      <c r="H4" s="145"/>
      <c r="I4" s="1"/>
    </row>
    <row r="5" spans="1:21" ht="25.5">
      <c r="A5" s="145" t="s">
        <v>38</v>
      </c>
      <c r="B5" s="145"/>
      <c r="C5" s="145"/>
      <c r="D5" s="145"/>
      <c r="E5" s="145"/>
      <c r="F5" s="145"/>
      <c r="G5" s="145"/>
      <c r="H5" s="145"/>
      <c r="I5" s="1"/>
    </row>
    <row r="6" spans="1:21" ht="26.25">
      <c r="A6" s="146" t="s">
        <v>39</v>
      </c>
      <c r="B6" s="146"/>
      <c r="C6" s="146"/>
      <c r="D6" s="146"/>
      <c r="E6" s="146"/>
      <c r="F6" s="146"/>
      <c r="G6" s="146"/>
      <c r="H6" s="146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47" t="s">
        <v>20</v>
      </c>
      <c r="B8" s="147"/>
      <c r="C8" s="147"/>
      <c r="D8" s="147"/>
      <c r="E8" s="147"/>
      <c r="F8" s="147"/>
      <c r="G8" s="147"/>
      <c r="H8" s="147"/>
      <c r="I8" s="1"/>
    </row>
    <row r="9" spans="1:21" ht="19.5">
      <c r="A9" s="148" t="s">
        <v>40</v>
      </c>
      <c r="B9" s="148"/>
      <c r="C9" s="148"/>
      <c r="D9" s="148"/>
      <c r="E9" s="148"/>
      <c r="F9" s="148"/>
      <c r="G9" s="148"/>
      <c r="H9" s="148"/>
      <c r="I9" s="1"/>
    </row>
    <row r="10" spans="1:21" ht="20.25" thickBot="1">
      <c r="A10" s="149"/>
      <c r="B10" s="149"/>
      <c r="C10" s="149"/>
      <c r="D10" s="149"/>
      <c r="E10" s="149"/>
      <c r="F10" s="149"/>
      <c r="G10" s="149"/>
      <c r="H10" s="149"/>
      <c r="I10" s="1"/>
    </row>
    <row r="11" spans="1:21" ht="20.25" thickBot="1">
      <c r="A11" s="141" t="s">
        <v>14</v>
      </c>
      <c r="B11" s="142"/>
      <c r="C11" s="142"/>
      <c r="D11" s="142"/>
      <c r="E11" s="142"/>
      <c r="F11" s="142"/>
      <c r="G11" s="142"/>
      <c r="H11" s="143"/>
      <c r="I11" s="1"/>
      <c r="K11" s="41" t="s">
        <v>23</v>
      </c>
    </row>
    <row r="12" spans="1:2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76" t="s">
        <v>22</v>
      </c>
      <c r="J12" s="35"/>
      <c r="K12" s="41" t="s">
        <v>26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0.25" thickBot="1">
      <c r="A13" s="70" t="s">
        <v>107</v>
      </c>
      <c r="B13" s="71" t="s">
        <v>193</v>
      </c>
      <c r="C13" s="72">
        <v>5.9</v>
      </c>
      <c r="D13" s="73">
        <v>8</v>
      </c>
      <c r="E13" s="72">
        <v>39</v>
      </c>
      <c r="F13" s="72">
        <v>37</v>
      </c>
      <c r="G13" s="74">
        <f t="shared" ref="G13:G57" si="0">SUM(E13+F13)</f>
        <v>76</v>
      </c>
      <c r="H13" s="114">
        <f t="shared" ref="H13:H57" si="1">(G13-D13)</f>
        <v>68</v>
      </c>
      <c r="I13" s="77">
        <v>29087</v>
      </c>
      <c r="J13" s="55" t="s">
        <v>18</v>
      </c>
      <c r="K13" s="42">
        <f t="shared" ref="K13:K60" si="2">(F13-D13*0.5)</f>
        <v>33</v>
      </c>
    </row>
    <row r="14" spans="1:21" ht="20.25" thickBot="1">
      <c r="A14" s="70" t="s">
        <v>47</v>
      </c>
      <c r="B14" s="71" t="s">
        <v>194</v>
      </c>
      <c r="C14" s="72">
        <v>0.9</v>
      </c>
      <c r="D14" s="73">
        <v>2</v>
      </c>
      <c r="E14" s="72">
        <v>34</v>
      </c>
      <c r="F14" s="72">
        <v>37</v>
      </c>
      <c r="G14" s="113">
        <f t="shared" si="0"/>
        <v>71</v>
      </c>
      <c r="H14" s="75">
        <f t="shared" si="1"/>
        <v>69</v>
      </c>
      <c r="I14" s="77">
        <v>25144</v>
      </c>
      <c r="J14" s="55" t="s">
        <v>28</v>
      </c>
      <c r="K14" s="42">
        <f t="shared" si="2"/>
        <v>36</v>
      </c>
    </row>
    <row r="15" spans="1:21">
      <c r="A15" s="70" t="s">
        <v>49</v>
      </c>
      <c r="B15" s="71" t="s">
        <v>194</v>
      </c>
      <c r="C15" s="72">
        <v>7.8</v>
      </c>
      <c r="D15" s="73">
        <v>10</v>
      </c>
      <c r="E15" s="72">
        <v>40</v>
      </c>
      <c r="F15" s="72">
        <v>39</v>
      </c>
      <c r="G15" s="74">
        <f t="shared" si="0"/>
        <v>79</v>
      </c>
      <c r="H15" s="75">
        <f t="shared" si="1"/>
        <v>69</v>
      </c>
      <c r="I15" s="77">
        <v>29104</v>
      </c>
      <c r="K15" s="42">
        <f t="shared" si="2"/>
        <v>34</v>
      </c>
    </row>
    <row r="16" spans="1:21">
      <c r="A16" s="70" t="s">
        <v>57</v>
      </c>
      <c r="B16" s="71" t="s">
        <v>189</v>
      </c>
      <c r="C16" s="72">
        <v>4.3</v>
      </c>
      <c r="D16" s="73">
        <v>6</v>
      </c>
      <c r="E16" s="72">
        <v>41</v>
      </c>
      <c r="F16" s="72">
        <v>35</v>
      </c>
      <c r="G16" s="74">
        <f t="shared" si="0"/>
        <v>76</v>
      </c>
      <c r="H16" s="75">
        <f t="shared" si="1"/>
        <v>70</v>
      </c>
      <c r="I16" s="77">
        <v>33380</v>
      </c>
      <c r="K16" s="42">
        <f t="shared" si="2"/>
        <v>32</v>
      </c>
    </row>
    <row r="17" spans="1:11">
      <c r="A17" s="70" t="s">
        <v>74</v>
      </c>
      <c r="B17" s="71" t="s">
        <v>189</v>
      </c>
      <c r="C17" s="72">
        <v>0.7</v>
      </c>
      <c r="D17" s="73">
        <v>2</v>
      </c>
      <c r="E17" s="72">
        <v>37</v>
      </c>
      <c r="F17" s="72">
        <v>36</v>
      </c>
      <c r="G17" s="74">
        <f t="shared" si="0"/>
        <v>73</v>
      </c>
      <c r="H17" s="75">
        <f t="shared" si="1"/>
        <v>71</v>
      </c>
      <c r="I17" s="77">
        <v>26222</v>
      </c>
      <c r="K17" s="42">
        <f t="shared" ref="K17" si="3">(F17-D17*0.5)</f>
        <v>35</v>
      </c>
    </row>
    <row r="18" spans="1:11">
      <c r="A18" s="70" t="s">
        <v>199</v>
      </c>
      <c r="B18" s="71" t="s">
        <v>200</v>
      </c>
      <c r="C18" s="72">
        <v>6.5</v>
      </c>
      <c r="D18" s="73">
        <v>8</v>
      </c>
      <c r="E18" s="72">
        <v>39</v>
      </c>
      <c r="F18" s="72">
        <v>40</v>
      </c>
      <c r="G18" s="74">
        <f t="shared" si="0"/>
        <v>79</v>
      </c>
      <c r="H18" s="75">
        <f t="shared" si="1"/>
        <v>71</v>
      </c>
      <c r="I18" s="77">
        <v>28067</v>
      </c>
      <c r="K18" s="42">
        <f t="shared" si="2"/>
        <v>36</v>
      </c>
    </row>
    <row r="19" spans="1:11" ht="19.5" thickBot="1">
      <c r="A19" s="70" t="s">
        <v>108</v>
      </c>
      <c r="B19" s="71" t="s">
        <v>193</v>
      </c>
      <c r="C19" s="72">
        <v>6.8</v>
      </c>
      <c r="D19" s="73">
        <v>9</v>
      </c>
      <c r="E19" s="72">
        <v>40</v>
      </c>
      <c r="F19" s="72">
        <v>40</v>
      </c>
      <c r="G19" s="74">
        <f t="shared" si="0"/>
        <v>80</v>
      </c>
      <c r="H19" s="75">
        <f t="shared" si="1"/>
        <v>71</v>
      </c>
      <c r="I19" s="77">
        <v>28088</v>
      </c>
      <c r="K19" s="42">
        <f t="shared" si="2"/>
        <v>35.5</v>
      </c>
    </row>
    <row r="20" spans="1:11" ht="20.25" thickBot="1">
      <c r="A20" s="70" t="s">
        <v>100</v>
      </c>
      <c r="B20" s="71" t="s">
        <v>193</v>
      </c>
      <c r="C20" s="72">
        <v>0.2</v>
      </c>
      <c r="D20" s="73">
        <v>1</v>
      </c>
      <c r="E20" s="72">
        <v>37</v>
      </c>
      <c r="F20" s="72">
        <v>36</v>
      </c>
      <c r="G20" s="113">
        <f t="shared" si="0"/>
        <v>73</v>
      </c>
      <c r="H20" s="75">
        <f t="shared" si="1"/>
        <v>72</v>
      </c>
      <c r="I20" s="77">
        <v>32333</v>
      </c>
      <c r="J20" s="55" t="s">
        <v>29</v>
      </c>
      <c r="K20" s="42">
        <f t="shared" si="2"/>
        <v>35.5</v>
      </c>
    </row>
    <row r="21" spans="1:11">
      <c r="A21" s="70" t="s">
        <v>65</v>
      </c>
      <c r="B21" s="71" t="s">
        <v>195</v>
      </c>
      <c r="C21" s="72">
        <v>5.2</v>
      </c>
      <c r="D21" s="73">
        <v>7</v>
      </c>
      <c r="E21" s="72">
        <v>43</v>
      </c>
      <c r="F21" s="72">
        <v>37</v>
      </c>
      <c r="G21" s="74">
        <f t="shared" si="0"/>
        <v>80</v>
      </c>
      <c r="H21" s="75">
        <f t="shared" si="1"/>
        <v>73</v>
      </c>
      <c r="I21" s="77">
        <v>25939</v>
      </c>
      <c r="K21" s="42">
        <f t="shared" si="2"/>
        <v>33.5</v>
      </c>
    </row>
    <row r="22" spans="1:11">
      <c r="A22" s="70" t="s">
        <v>99</v>
      </c>
      <c r="B22" s="71" t="s">
        <v>201</v>
      </c>
      <c r="C22" s="72">
        <v>6.7</v>
      </c>
      <c r="D22" s="73">
        <v>9</v>
      </c>
      <c r="E22" s="72">
        <v>41</v>
      </c>
      <c r="F22" s="72">
        <v>41</v>
      </c>
      <c r="G22" s="74">
        <f t="shared" si="0"/>
        <v>82</v>
      </c>
      <c r="H22" s="75">
        <f t="shared" si="1"/>
        <v>73</v>
      </c>
      <c r="I22" s="77">
        <v>23870</v>
      </c>
      <c r="K22" s="42">
        <f t="shared" si="2"/>
        <v>36.5</v>
      </c>
    </row>
    <row r="23" spans="1:11">
      <c r="A23" s="70" t="s">
        <v>94</v>
      </c>
      <c r="B23" s="71" t="s">
        <v>203</v>
      </c>
      <c r="C23" s="72">
        <v>8.1999999999999993</v>
      </c>
      <c r="D23" s="73">
        <v>10</v>
      </c>
      <c r="E23" s="72">
        <v>42</v>
      </c>
      <c r="F23" s="72">
        <v>41</v>
      </c>
      <c r="G23" s="74">
        <f t="shared" si="0"/>
        <v>83</v>
      </c>
      <c r="H23" s="75">
        <f t="shared" si="1"/>
        <v>73</v>
      </c>
      <c r="I23" s="77">
        <v>27613</v>
      </c>
      <c r="K23" s="42">
        <f t="shared" si="2"/>
        <v>36</v>
      </c>
    </row>
    <row r="24" spans="1:11">
      <c r="A24" s="70" t="s">
        <v>51</v>
      </c>
      <c r="B24" s="71" t="s">
        <v>205</v>
      </c>
      <c r="C24" s="72">
        <v>8.4</v>
      </c>
      <c r="D24" s="73">
        <v>11</v>
      </c>
      <c r="E24" s="72">
        <v>42</v>
      </c>
      <c r="F24" s="72">
        <v>42</v>
      </c>
      <c r="G24" s="74">
        <f t="shared" si="0"/>
        <v>84</v>
      </c>
      <c r="H24" s="75">
        <f t="shared" si="1"/>
        <v>73</v>
      </c>
      <c r="I24" s="77">
        <v>22166</v>
      </c>
      <c r="K24" s="42">
        <f t="shared" si="2"/>
        <v>36.5</v>
      </c>
    </row>
    <row r="25" spans="1:11">
      <c r="A25" s="70" t="s">
        <v>46</v>
      </c>
      <c r="B25" s="71" t="s">
        <v>194</v>
      </c>
      <c r="C25" s="72">
        <v>5.6</v>
      </c>
      <c r="D25" s="73">
        <v>7</v>
      </c>
      <c r="E25" s="72">
        <v>37</v>
      </c>
      <c r="F25" s="72">
        <v>43</v>
      </c>
      <c r="G25" s="74">
        <f t="shared" si="0"/>
        <v>80</v>
      </c>
      <c r="H25" s="75">
        <f t="shared" si="1"/>
        <v>73</v>
      </c>
      <c r="I25" s="77">
        <v>28522</v>
      </c>
      <c r="K25" s="42">
        <f t="shared" si="2"/>
        <v>39.5</v>
      </c>
    </row>
    <row r="26" spans="1:11">
      <c r="A26" s="70" t="s">
        <v>63</v>
      </c>
      <c r="B26" s="71" t="s">
        <v>194</v>
      </c>
      <c r="C26" s="72">
        <v>4.4000000000000004</v>
      </c>
      <c r="D26" s="73">
        <v>6</v>
      </c>
      <c r="E26" s="72">
        <v>40</v>
      </c>
      <c r="F26" s="72">
        <v>40</v>
      </c>
      <c r="G26" s="74">
        <f t="shared" si="0"/>
        <v>80</v>
      </c>
      <c r="H26" s="75">
        <f t="shared" si="1"/>
        <v>74</v>
      </c>
      <c r="I26" s="77">
        <v>29031</v>
      </c>
      <c r="K26" s="42">
        <f t="shared" si="2"/>
        <v>37</v>
      </c>
    </row>
    <row r="27" spans="1:11">
      <c r="A27" s="70" t="s">
        <v>82</v>
      </c>
      <c r="B27" s="71" t="s">
        <v>192</v>
      </c>
      <c r="C27" s="72">
        <v>-0.3</v>
      </c>
      <c r="D27" s="73">
        <v>1</v>
      </c>
      <c r="E27" s="72">
        <v>40</v>
      </c>
      <c r="F27" s="72">
        <v>36</v>
      </c>
      <c r="G27" s="74">
        <f t="shared" si="0"/>
        <v>76</v>
      </c>
      <c r="H27" s="75">
        <f t="shared" si="1"/>
        <v>75</v>
      </c>
      <c r="I27" s="77">
        <v>27636</v>
      </c>
      <c r="K27" s="42">
        <f t="shared" si="2"/>
        <v>35.5</v>
      </c>
    </row>
    <row r="28" spans="1:11">
      <c r="A28" s="70" t="s">
        <v>103</v>
      </c>
      <c r="B28" s="71" t="s">
        <v>195</v>
      </c>
      <c r="C28" s="72">
        <v>1.2</v>
      </c>
      <c r="D28" s="73">
        <v>2</v>
      </c>
      <c r="E28" s="72">
        <v>38</v>
      </c>
      <c r="F28" s="72">
        <v>39</v>
      </c>
      <c r="G28" s="74">
        <f t="shared" si="0"/>
        <v>77</v>
      </c>
      <c r="H28" s="75">
        <f t="shared" si="1"/>
        <v>75</v>
      </c>
      <c r="I28" s="77">
        <v>27313</v>
      </c>
      <c r="K28" s="42">
        <f t="shared" si="2"/>
        <v>38</v>
      </c>
    </row>
    <row r="29" spans="1:11">
      <c r="A29" s="70" t="s">
        <v>50</v>
      </c>
      <c r="B29" s="71" t="s">
        <v>194</v>
      </c>
      <c r="C29" s="72">
        <v>2.2000000000000002</v>
      </c>
      <c r="D29" s="73">
        <v>3</v>
      </c>
      <c r="E29" s="72">
        <v>38</v>
      </c>
      <c r="F29" s="72">
        <v>40</v>
      </c>
      <c r="G29" s="74">
        <f t="shared" si="0"/>
        <v>78</v>
      </c>
      <c r="H29" s="75">
        <f t="shared" si="1"/>
        <v>75</v>
      </c>
      <c r="I29" s="77">
        <v>29151</v>
      </c>
      <c r="K29" s="42">
        <f t="shared" si="2"/>
        <v>38.5</v>
      </c>
    </row>
    <row r="30" spans="1:11">
      <c r="A30" s="70" t="s">
        <v>56</v>
      </c>
      <c r="B30" s="71" t="s">
        <v>190</v>
      </c>
      <c r="C30" s="72">
        <v>4.4000000000000004</v>
      </c>
      <c r="D30" s="73">
        <v>6</v>
      </c>
      <c r="E30" s="72">
        <v>41</v>
      </c>
      <c r="F30" s="72">
        <v>40</v>
      </c>
      <c r="G30" s="74">
        <f t="shared" si="0"/>
        <v>81</v>
      </c>
      <c r="H30" s="75">
        <f t="shared" si="1"/>
        <v>75</v>
      </c>
      <c r="I30" s="77">
        <v>34253</v>
      </c>
      <c r="K30" s="42">
        <f t="shared" si="2"/>
        <v>37</v>
      </c>
    </row>
    <row r="31" spans="1:11">
      <c r="A31" s="70" t="s">
        <v>206</v>
      </c>
      <c r="B31" s="71" t="s">
        <v>194</v>
      </c>
      <c r="C31" s="72">
        <v>9.4</v>
      </c>
      <c r="D31" s="73">
        <v>12</v>
      </c>
      <c r="E31" s="72">
        <v>46</v>
      </c>
      <c r="F31" s="72">
        <v>41</v>
      </c>
      <c r="G31" s="74">
        <f t="shared" si="0"/>
        <v>87</v>
      </c>
      <c r="H31" s="75">
        <f t="shared" si="1"/>
        <v>75</v>
      </c>
      <c r="I31" s="77">
        <v>31484</v>
      </c>
      <c r="K31" s="42">
        <f t="shared" si="2"/>
        <v>35</v>
      </c>
    </row>
    <row r="32" spans="1:11">
      <c r="A32" s="70" t="s">
        <v>79</v>
      </c>
      <c r="B32" s="71" t="s">
        <v>194</v>
      </c>
      <c r="C32" s="72">
        <v>3.8</v>
      </c>
      <c r="D32" s="73">
        <v>5</v>
      </c>
      <c r="E32" s="72">
        <v>38</v>
      </c>
      <c r="F32" s="72">
        <v>42</v>
      </c>
      <c r="G32" s="74">
        <f t="shared" si="0"/>
        <v>80</v>
      </c>
      <c r="H32" s="75">
        <f t="shared" si="1"/>
        <v>75</v>
      </c>
      <c r="I32" s="77">
        <v>29994</v>
      </c>
      <c r="K32" s="42">
        <f t="shared" si="2"/>
        <v>39.5</v>
      </c>
    </row>
    <row r="33" spans="1:11">
      <c r="A33" s="70" t="s">
        <v>60</v>
      </c>
      <c r="B33" s="71" t="s">
        <v>189</v>
      </c>
      <c r="C33" s="72">
        <v>-2.2999999999999998</v>
      </c>
      <c r="D33" s="73">
        <v>-2</v>
      </c>
      <c r="E33" s="72">
        <v>40</v>
      </c>
      <c r="F33" s="72">
        <v>34</v>
      </c>
      <c r="G33" s="74">
        <f t="shared" si="0"/>
        <v>74</v>
      </c>
      <c r="H33" s="75">
        <f t="shared" si="1"/>
        <v>76</v>
      </c>
      <c r="I33" s="77">
        <v>36181</v>
      </c>
      <c r="K33" s="42">
        <f t="shared" si="2"/>
        <v>35</v>
      </c>
    </row>
    <row r="34" spans="1:11">
      <c r="A34" s="70" t="s">
        <v>71</v>
      </c>
      <c r="B34" s="71" t="s">
        <v>193</v>
      </c>
      <c r="C34" s="72">
        <v>5.0999999999999996</v>
      </c>
      <c r="D34" s="73">
        <v>7</v>
      </c>
      <c r="E34" s="72">
        <v>47</v>
      </c>
      <c r="F34" s="72">
        <v>36</v>
      </c>
      <c r="G34" s="74">
        <f t="shared" si="0"/>
        <v>83</v>
      </c>
      <c r="H34" s="75">
        <f t="shared" si="1"/>
        <v>76</v>
      </c>
      <c r="I34" s="77">
        <v>26357</v>
      </c>
      <c r="K34" s="42">
        <f t="shared" si="2"/>
        <v>32.5</v>
      </c>
    </row>
    <row r="35" spans="1:11">
      <c r="A35" s="70" t="s">
        <v>73</v>
      </c>
      <c r="B35" s="71" t="s">
        <v>193</v>
      </c>
      <c r="C35" s="72">
        <v>-0.3</v>
      </c>
      <c r="D35" s="73">
        <v>1</v>
      </c>
      <c r="E35" s="72">
        <v>39</v>
      </c>
      <c r="F35" s="72">
        <v>38</v>
      </c>
      <c r="G35" s="74">
        <f t="shared" si="0"/>
        <v>77</v>
      </c>
      <c r="H35" s="75">
        <f t="shared" si="1"/>
        <v>76</v>
      </c>
      <c r="I35" s="77">
        <v>29431</v>
      </c>
      <c r="K35" s="42">
        <f t="shared" si="2"/>
        <v>37.5</v>
      </c>
    </row>
    <row r="36" spans="1:11">
      <c r="A36" s="70" t="s">
        <v>101</v>
      </c>
      <c r="B36" s="71" t="s">
        <v>193</v>
      </c>
      <c r="C36" s="72">
        <v>2.2999999999999998</v>
      </c>
      <c r="D36" s="73">
        <v>4</v>
      </c>
      <c r="E36" s="72">
        <v>42</v>
      </c>
      <c r="F36" s="72">
        <v>38</v>
      </c>
      <c r="G36" s="74">
        <f t="shared" si="0"/>
        <v>80</v>
      </c>
      <c r="H36" s="75">
        <f t="shared" si="1"/>
        <v>76</v>
      </c>
      <c r="I36" s="77">
        <v>34912</v>
      </c>
      <c r="K36" s="42">
        <f t="shared" si="2"/>
        <v>36</v>
      </c>
    </row>
    <row r="37" spans="1:11">
      <c r="A37" s="70" t="s">
        <v>96</v>
      </c>
      <c r="B37" s="71" t="s">
        <v>192</v>
      </c>
      <c r="C37" s="72">
        <v>2.4</v>
      </c>
      <c r="D37" s="73">
        <v>4</v>
      </c>
      <c r="E37" s="72">
        <v>39</v>
      </c>
      <c r="F37" s="72">
        <v>41</v>
      </c>
      <c r="G37" s="74">
        <f t="shared" si="0"/>
        <v>80</v>
      </c>
      <c r="H37" s="75">
        <f t="shared" si="1"/>
        <v>76</v>
      </c>
      <c r="I37" s="77">
        <v>32761</v>
      </c>
      <c r="K37" s="42">
        <f t="shared" si="2"/>
        <v>39</v>
      </c>
    </row>
    <row r="38" spans="1:11">
      <c r="A38" s="70" t="s">
        <v>85</v>
      </c>
      <c r="B38" s="71" t="s">
        <v>192</v>
      </c>
      <c r="C38" s="72">
        <v>6.5</v>
      </c>
      <c r="D38" s="73">
        <v>8</v>
      </c>
      <c r="E38" s="72">
        <v>42</v>
      </c>
      <c r="F38" s="72">
        <v>42</v>
      </c>
      <c r="G38" s="74">
        <f t="shared" si="0"/>
        <v>84</v>
      </c>
      <c r="H38" s="75">
        <f t="shared" si="1"/>
        <v>76</v>
      </c>
      <c r="I38" s="77">
        <v>23605</v>
      </c>
      <c r="K38" s="42">
        <f t="shared" si="2"/>
        <v>38</v>
      </c>
    </row>
    <row r="39" spans="1:11">
      <c r="A39" s="70" t="s">
        <v>110</v>
      </c>
      <c r="B39" s="71" t="s">
        <v>193</v>
      </c>
      <c r="C39" s="72">
        <v>8.4</v>
      </c>
      <c r="D39" s="73">
        <v>11</v>
      </c>
      <c r="E39" s="72">
        <v>45</v>
      </c>
      <c r="F39" s="72">
        <v>42</v>
      </c>
      <c r="G39" s="74">
        <f t="shared" si="0"/>
        <v>87</v>
      </c>
      <c r="H39" s="75">
        <f t="shared" si="1"/>
        <v>76</v>
      </c>
      <c r="I39" s="77">
        <v>30088</v>
      </c>
      <c r="K39" s="42">
        <f t="shared" si="2"/>
        <v>36.5</v>
      </c>
    </row>
    <row r="40" spans="1:11">
      <c r="A40" s="70" t="s">
        <v>98</v>
      </c>
      <c r="B40" s="71" t="s">
        <v>192</v>
      </c>
      <c r="C40" s="72">
        <v>2.6</v>
      </c>
      <c r="D40" s="73">
        <v>4</v>
      </c>
      <c r="E40" s="72">
        <v>37</v>
      </c>
      <c r="F40" s="72">
        <v>43</v>
      </c>
      <c r="G40" s="74">
        <f t="shared" si="0"/>
        <v>80</v>
      </c>
      <c r="H40" s="75">
        <f t="shared" si="1"/>
        <v>76</v>
      </c>
      <c r="I40" s="77">
        <v>32925</v>
      </c>
      <c r="K40" s="42">
        <f t="shared" si="2"/>
        <v>41</v>
      </c>
    </row>
    <row r="41" spans="1:11">
      <c r="A41" s="70" t="s">
        <v>72</v>
      </c>
      <c r="B41" s="71" t="s">
        <v>193</v>
      </c>
      <c r="C41" s="72">
        <v>5.6</v>
      </c>
      <c r="D41" s="73">
        <v>7</v>
      </c>
      <c r="E41" s="72">
        <v>43</v>
      </c>
      <c r="F41" s="72">
        <v>41</v>
      </c>
      <c r="G41" s="74">
        <f t="shared" si="0"/>
        <v>84</v>
      </c>
      <c r="H41" s="75">
        <f t="shared" si="1"/>
        <v>77</v>
      </c>
      <c r="I41" s="77">
        <v>34101</v>
      </c>
      <c r="K41" s="42">
        <f t="shared" si="2"/>
        <v>37.5</v>
      </c>
    </row>
    <row r="42" spans="1:11">
      <c r="A42" s="70" t="s">
        <v>67</v>
      </c>
      <c r="B42" s="71" t="s">
        <v>195</v>
      </c>
      <c r="C42" s="72">
        <v>4.5999999999999996</v>
      </c>
      <c r="D42" s="73">
        <v>6</v>
      </c>
      <c r="E42" s="72">
        <v>41</v>
      </c>
      <c r="F42" s="72">
        <v>42</v>
      </c>
      <c r="G42" s="74">
        <f t="shared" si="0"/>
        <v>83</v>
      </c>
      <c r="H42" s="75">
        <f t="shared" si="1"/>
        <v>77</v>
      </c>
      <c r="I42" s="77">
        <v>28240</v>
      </c>
      <c r="K42" s="42">
        <f t="shared" si="2"/>
        <v>39</v>
      </c>
    </row>
    <row r="43" spans="1:11">
      <c r="A43" s="70" t="s">
        <v>102</v>
      </c>
      <c r="B43" s="71" t="s">
        <v>193</v>
      </c>
      <c r="C43" s="72">
        <v>8.1</v>
      </c>
      <c r="D43" s="73">
        <v>10</v>
      </c>
      <c r="E43" s="72">
        <v>40</v>
      </c>
      <c r="F43" s="72">
        <v>47</v>
      </c>
      <c r="G43" s="74">
        <f t="shared" si="0"/>
        <v>87</v>
      </c>
      <c r="H43" s="75">
        <f t="shared" si="1"/>
        <v>77</v>
      </c>
      <c r="I43" s="77">
        <v>30091</v>
      </c>
      <c r="K43" s="42">
        <f t="shared" si="2"/>
        <v>42</v>
      </c>
    </row>
    <row r="44" spans="1:11">
      <c r="A44" s="70" t="s">
        <v>64</v>
      </c>
      <c r="B44" s="71" t="s">
        <v>195</v>
      </c>
      <c r="C44" s="72">
        <v>5.6</v>
      </c>
      <c r="D44" s="73">
        <v>7</v>
      </c>
      <c r="E44" s="72">
        <v>45</v>
      </c>
      <c r="F44" s="72">
        <v>40</v>
      </c>
      <c r="G44" s="74">
        <f t="shared" si="0"/>
        <v>85</v>
      </c>
      <c r="H44" s="75">
        <f t="shared" si="1"/>
        <v>78</v>
      </c>
      <c r="I44" s="77">
        <v>26007</v>
      </c>
      <c r="K44" s="42">
        <f t="shared" si="2"/>
        <v>36.5</v>
      </c>
    </row>
    <row r="45" spans="1:11">
      <c r="A45" s="70" t="s">
        <v>52</v>
      </c>
      <c r="B45" s="71" t="s">
        <v>194</v>
      </c>
      <c r="C45" s="72">
        <v>8.4</v>
      </c>
      <c r="D45" s="73">
        <v>11</v>
      </c>
      <c r="E45" s="72">
        <v>45</v>
      </c>
      <c r="F45" s="72">
        <v>44</v>
      </c>
      <c r="G45" s="74">
        <f t="shared" si="0"/>
        <v>89</v>
      </c>
      <c r="H45" s="75">
        <f t="shared" si="1"/>
        <v>78</v>
      </c>
      <c r="I45" s="77">
        <v>32865</v>
      </c>
      <c r="K45" s="42">
        <f t="shared" si="2"/>
        <v>38.5</v>
      </c>
    </row>
    <row r="46" spans="1:11">
      <c r="A46" s="70" t="s">
        <v>58</v>
      </c>
      <c r="B46" s="71" t="s">
        <v>189</v>
      </c>
      <c r="C46" s="72">
        <v>-1.8</v>
      </c>
      <c r="D46" s="73">
        <v>-1</v>
      </c>
      <c r="E46" s="72">
        <v>39</v>
      </c>
      <c r="F46" s="72">
        <v>39</v>
      </c>
      <c r="G46" s="74">
        <f t="shared" si="0"/>
        <v>78</v>
      </c>
      <c r="H46" s="75">
        <f t="shared" si="1"/>
        <v>79</v>
      </c>
      <c r="I46" s="77">
        <v>30234</v>
      </c>
      <c r="K46" s="42">
        <f t="shared" si="2"/>
        <v>39.5</v>
      </c>
    </row>
    <row r="47" spans="1:11">
      <c r="A47" s="70" t="s">
        <v>77</v>
      </c>
      <c r="B47" s="71" t="s">
        <v>192</v>
      </c>
      <c r="C47" s="72">
        <v>7.8</v>
      </c>
      <c r="D47" s="73">
        <v>10</v>
      </c>
      <c r="E47" s="72">
        <v>47</v>
      </c>
      <c r="F47" s="72">
        <v>42</v>
      </c>
      <c r="G47" s="74">
        <f t="shared" si="0"/>
        <v>89</v>
      </c>
      <c r="H47" s="75">
        <f t="shared" si="1"/>
        <v>79</v>
      </c>
      <c r="I47" s="77">
        <v>23045</v>
      </c>
      <c r="K47" s="42">
        <f t="shared" si="2"/>
        <v>37</v>
      </c>
    </row>
    <row r="48" spans="1:11">
      <c r="A48" s="70" t="s">
        <v>55</v>
      </c>
      <c r="B48" s="71" t="s">
        <v>194</v>
      </c>
      <c r="C48" s="72">
        <v>5</v>
      </c>
      <c r="D48" s="73">
        <v>7</v>
      </c>
      <c r="E48" s="72">
        <v>43</v>
      </c>
      <c r="F48" s="72">
        <v>43</v>
      </c>
      <c r="G48" s="74">
        <f t="shared" si="0"/>
        <v>86</v>
      </c>
      <c r="H48" s="75">
        <f t="shared" si="1"/>
        <v>79</v>
      </c>
      <c r="I48" s="77">
        <v>35313</v>
      </c>
      <c r="K48" s="42">
        <f t="shared" si="2"/>
        <v>39.5</v>
      </c>
    </row>
    <row r="49" spans="1:11">
      <c r="A49" s="70" t="s">
        <v>204</v>
      </c>
      <c r="B49" s="71" t="s">
        <v>194</v>
      </c>
      <c r="C49" s="72">
        <v>8.3000000000000007</v>
      </c>
      <c r="D49" s="73">
        <v>10</v>
      </c>
      <c r="E49" s="72">
        <v>45</v>
      </c>
      <c r="F49" s="72">
        <v>44</v>
      </c>
      <c r="G49" s="74">
        <f t="shared" si="0"/>
        <v>89</v>
      </c>
      <c r="H49" s="75">
        <f t="shared" si="1"/>
        <v>79</v>
      </c>
      <c r="I49" s="77">
        <v>30789</v>
      </c>
      <c r="K49" s="42">
        <f t="shared" si="2"/>
        <v>39</v>
      </c>
    </row>
    <row r="50" spans="1:11">
      <c r="A50" s="70" t="s">
        <v>97</v>
      </c>
      <c r="B50" s="71" t="s">
        <v>192</v>
      </c>
      <c r="C50" s="72">
        <v>2.2999999999999998</v>
      </c>
      <c r="D50" s="73">
        <v>4</v>
      </c>
      <c r="E50" s="72">
        <v>41</v>
      </c>
      <c r="F50" s="72">
        <v>43</v>
      </c>
      <c r="G50" s="74">
        <f t="shared" si="0"/>
        <v>84</v>
      </c>
      <c r="H50" s="75">
        <f t="shared" si="1"/>
        <v>80</v>
      </c>
      <c r="I50" s="77">
        <v>35650</v>
      </c>
      <c r="K50" s="42">
        <f t="shared" si="2"/>
        <v>41</v>
      </c>
    </row>
    <row r="51" spans="1:11">
      <c r="A51" s="70" t="s">
        <v>75</v>
      </c>
      <c r="B51" s="71" t="s">
        <v>192</v>
      </c>
      <c r="C51" s="72">
        <v>4.5999999999999996</v>
      </c>
      <c r="D51" s="73">
        <v>6</v>
      </c>
      <c r="E51" s="72">
        <v>43</v>
      </c>
      <c r="F51" s="72">
        <v>43</v>
      </c>
      <c r="G51" s="74">
        <f t="shared" si="0"/>
        <v>86</v>
      </c>
      <c r="H51" s="75">
        <f t="shared" si="1"/>
        <v>80</v>
      </c>
      <c r="I51" s="77">
        <v>27359</v>
      </c>
      <c r="K51" s="42">
        <f t="shared" si="2"/>
        <v>40</v>
      </c>
    </row>
    <row r="52" spans="1:11">
      <c r="A52" s="70" t="s">
        <v>59</v>
      </c>
      <c r="B52" s="71" t="s">
        <v>189</v>
      </c>
      <c r="C52" s="72">
        <v>1.8</v>
      </c>
      <c r="D52" s="73">
        <v>3</v>
      </c>
      <c r="E52" s="72">
        <v>39</v>
      </c>
      <c r="F52" s="72">
        <v>44</v>
      </c>
      <c r="G52" s="74">
        <f t="shared" si="0"/>
        <v>83</v>
      </c>
      <c r="H52" s="75">
        <f t="shared" si="1"/>
        <v>80</v>
      </c>
      <c r="I52" s="77">
        <v>35717</v>
      </c>
      <c r="K52" s="42">
        <f t="shared" si="2"/>
        <v>42.5</v>
      </c>
    </row>
    <row r="53" spans="1:11">
      <c r="A53" s="70" t="s">
        <v>86</v>
      </c>
      <c r="B53" s="71" t="s">
        <v>192</v>
      </c>
      <c r="C53" s="72">
        <v>3.3</v>
      </c>
      <c r="D53" s="73">
        <v>5</v>
      </c>
      <c r="E53" s="72">
        <v>43</v>
      </c>
      <c r="F53" s="72">
        <v>43</v>
      </c>
      <c r="G53" s="74">
        <f t="shared" si="0"/>
        <v>86</v>
      </c>
      <c r="H53" s="75">
        <f t="shared" si="1"/>
        <v>81</v>
      </c>
      <c r="I53" s="77">
        <v>24845</v>
      </c>
      <c r="K53" s="42">
        <f t="shared" si="2"/>
        <v>40.5</v>
      </c>
    </row>
    <row r="54" spans="1:11">
      <c r="A54" s="70" t="s">
        <v>54</v>
      </c>
      <c r="B54" s="71" t="s">
        <v>190</v>
      </c>
      <c r="C54" s="72">
        <v>7.3</v>
      </c>
      <c r="D54" s="73">
        <v>9</v>
      </c>
      <c r="E54" s="72">
        <v>45</v>
      </c>
      <c r="F54" s="72">
        <v>45</v>
      </c>
      <c r="G54" s="74">
        <f t="shared" si="0"/>
        <v>90</v>
      </c>
      <c r="H54" s="75">
        <f t="shared" si="1"/>
        <v>81</v>
      </c>
      <c r="I54" s="77">
        <v>35984</v>
      </c>
      <c r="K54" s="42">
        <f t="shared" si="2"/>
        <v>40.5</v>
      </c>
    </row>
    <row r="55" spans="1:11">
      <c r="A55" s="70" t="s">
        <v>66</v>
      </c>
      <c r="B55" s="71" t="s">
        <v>195</v>
      </c>
      <c r="C55" s="72">
        <v>9.5</v>
      </c>
      <c r="D55" s="73">
        <v>12</v>
      </c>
      <c r="E55" s="72">
        <v>47</v>
      </c>
      <c r="F55" s="72">
        <v>46</v>
      </c>
      <c r="G55" s="74">
        <f t="shared" si="0"/>
        <v>93</v>
      </c>
      <c r="H55" s="75">
        <f t="shared" si="1"/>
        <v>81</v>
      </c>
      <c r="I55" s="77">
        <v>35437</v>
      </c>
      <c r="K55" s="42">
        <f t="shared" si="2"/>
        <v>40</v>
      </c>
    </row>
    <row r="56" spans="1:11">
      <c r="A56" s="70" t="s">
        <v>61</v>
      </c>
      <c r="B56" s="71" t="s">
        <v>202</v>
      </c>
      <c r="C56" s="72">
        <v>6.8</v>
      </c>
      <c r="D56" s="73">
        <v>9</v>
      </c>
      <c r="E56" s="72">
        <v>46</v>
      </c>
      <c r="F56" s="72">
        <v>45</v>
      </c>
      <c r="G56" s="74">
        <f t="shared" si="0"/>
        <v>91</v>
      </c>
      <c r="H56" s="75">
        <f t="shared" si="1"/>
        <v>82</v>
      </c>
      <c r="I56" s="77">
        <v>18709</v>
      </c>
      <c r="K56" s="42">
        <f t="shared" si="2"/>
        <v>40.5</v>
      </c>
    </row>
    <row r="57" spans="1:11">
      <c r="A57" s="70" t="s">
        <v>78</v>
      </c>
      <c r="B57" s="71" t="s">
        <v>192</v>
      </c>
      <c r="C57" s="72">
        <v>8.5</v>
      </c>
      <c r="D57" s="73">
        <v>11</v>
      </c>
      <c r="E57" s="72">
        <v>47</v>
      </c>
      <c r="F57" s="72">
        <v>46</v>
      </c>
      <c r="G57" s="74">
        <f t="shared" si="0"/>
        <v>93</v>
      </c>
      <c r="H57" s="75">
        <f t="shared" si="1"/>
        <v>82</v>
      </c>
      <c r="I57" s="77">
        <v>22679</v>
      </c>
      <c r="K57" s="42">
        <f t="shared" si="2"/>
        <v>40.5</v>
      </c>
    </row>
    <row r="58" spans="1:11" ht="19.5">
      <c r="A58" s="101" t="s">
        <v>112</v>
      </c>
      <c r="B58" s="71" t="s">
        <v>190</v>
      </c>
      <c r="C58" s="72">
        <v>-0.9</v>
      </c>
      <c r="D58" s="102" t="s">
        <v>9</v>
      </c>
      <c r="E58" s="103" t="s">
        <v>9</v>
      </c>
      <c r="F58" s="103" t="s">
        <v>9</v>
      </c>
      <c r="G58" s="104" t="s">
        <v>9</v>
      </c>
      <c r="H58" s="105" t="s">
        <v>9</v>
      </c>
      <c r="I58" s="77">
        <v>34117</v>
      </c>
      <c r="K58" s="42" t="e">
        <f t="shared" si="2"/>
        <v>#VALUE!</v>
      </c>
    </row>
    <row r="59" spans="1:11" ht="19.5">
      <c r="A59" s="101" t="s">
        <v>105</v>
      </c>
      <c r="B59" s="71" t="s">
        <v>191</v>
      </c>
      <c r="C59" s="72">
        <v>-0.9</v>
      </c>
      <c r="D59" s="102" t="s">
        <v>9</v>
      </c>
      <c r="E59" s="103" t="s">
        <v>9</v>
      </c>
      <c r="F59" s="103" t="s">
        <v>9</v>
      </c>
      <c r="G59" s="104" t="s">
        <v>9</v>
      </c>
      <c r="H59" s="105" t="s">
        <v>9</v>
      </c>
      <c r="I59" s="77">
        <v>35076</v>
      </c>
      <c r="K59" s="42" t="e">
        <f t="shared" si="2"/>
        <v>#VALUE!</v>
      </c>
    </row>
    <row r="60" spans="1:11" ht="19.5">
      <c r="A60" s="101" t="s">
        <v>92</v>
      </c>
      <c r="B60" s="71" t="s">
        <v>196</v>
      </c>
      <c r="C60" s="72">
        <v>4.3</v>
      </c>
      <c r="D60" s="102" t="s">
        <v>9</v>
      </c>
      <c r="E60" s="103" t="s">
        <v>9</v>
      </c>
      <c r="F60" s="103" t="s">
        <v>9</v>
      </c>
      <c r="G60" s="104" t="s">
        <v>9</v>
      </c>
      <c r="H60" s="105" t="s">
        <v>9</v>
      </c>
      <c r="I60" s="77">
        <v>26279</v>
      </c>
      <c r="K60" s="42" t="e">
        <f t="shared" si="2"/>
        <v>#VALUE!</v>
      </c>
    </row>
    <row r="61" spans="1:11" ht="19.5">
      <c r="A61" s="101" t="s">
        <v>197</v>
      </c>
      <c r="B61" s="71" t="s">
        <v>198</v>
      </c>
      <c r="C61" s="72">
        <v>4.4000000000000004</v>
      </c>
      <c r="D61" s="102" t="s">
        <v>9</v>
      </c>
      <c r="E61" s="103" t="s">
        <v>9</v>
      </c>
      <c r="F61" s="103" t="s">
        <v>9</v>
      </c>
      <c r="G61" s="104" t="s">
        <v>9</v>
      </c>
      <c r="H61" s="105" t="s">
        <v>9</v>
      </c>
      <c r="I61" s="77">
        <v>28445</v>
      </c>
      <c r="K61" s="1"/>
    </row>
    <row r="62" spans="1:11">
      <c r="A62" s="70" t="s">
        <v>109</v>
      </c>
      <c r="B62" s="71" t="s">
        <v>193</v>
      </c>
      <c r="C62" s="72">
        <v>8.3000000000000007</v>
      </c>
      <c r="D62" s="73" t="s">
        <v>5</v>
      </c>
      <c r="E62" s="72" t="s">
        <v>207</v>
      </c>
      <c r="F62" s="72" t="s">
        <v>208</v>
      </c>
      <c r="G62" s="104" t="s">
        <v>9</v>
      </c>
      <c r="H62" s="105" t="s">
        <v>9</v>
      </c>
      <c r="I62" s="77">
        <v>27780</v>
      </c>
      <c r="K62" s="1"/>
    </row>
    <row r="63" spans="1:11">
      <c r="A63" s="70" t="s">
        <v>104</v>
      </c>
      <c r="B63" s="71" t="s">
        <v>195</v>
      </c>
      <c r="C63" s="72">
        <v>6</v>
      </c>
      <c r="D63" s="73" t="s">
        <v>5</v>
      </c>
      <c r="E63" s="72" t="s">
        <v>207</v>
      </c>
      <c r="F63" s="72" t="s">
        <v>208</v>
      </c>
      <c r="G63" s="104" t="s">
        <v>9</v>
      </c>
      <c r="H63" s="105" t="s">
        <v>9</v>
      </c>
      <c r="I63" s="77">
        <v>31976</v>
      </c>
      <c r="K63" s="1"/>
    </row>
    <row r="64" spans="1:11">
      <c r="A64" s="70" t="s">
        <v>106</v>
      </c>
      <c r="B64" s="71" t="s">
        <v>195</v>
      </c>
      <c r="C64" s="72">
        <v>9.9</v>
      </c>
      <c r="D64" s="73" t="s">
        <v>5</v>
      </c>
      <c r="E64" s="72" t="s">
        <v>207</v>
      </c>
      <c r="F64" s="72" t="s">
        <v>208</v>
      </c>
      <c r="G64" s="104" t="s">
        <v>9</v>
      </c>
      <c r="H64" s="105" t="s">
        <v>9</v>
      </c>
      <c r="I64" s="77">
        <v>18615</v>
      </c>
      <c r="K64" s="1"/>
    </row>
    <row r="65" spans="1:11">
      <c r="A65" s="70" t="s">
        <v>84</v>
      </c>
      <c r="B65" s="71" t="s">
        <v>192</v>
      </c>
      <c r="C65" s="72">
        <v>2.4</v>
      </c>
      <c r="D65" s="73" t="s">
        <v>5</v>
      </c>
      <c r="E65" s="72" t="s">
        <v>207</v>
      </c>
      <c r="F65" s="72" t="s">
        <v>208</v>
      </c>
      <c r="G65" s="104" t="s">
        <v>9</v>
      </c>
      <c r="H65" s="105" t="s">
        <v>9</v>
      </c>
      <c r="I65" s="77">
        <v>25327</v>
      </c>
      <c r="K65" s="1"/>
    </row>
    <row r="66" spans="1:11">
      <c r="A66" s="70" t="s">
        <v>80</v>
      </c>
      <c r="B66" s="71" t="s">
        <v>194</v>
      </c>
      <c r="C66" s="72">
        <v>9.1999999999999993</v>
      </c>
      <c r="D66" s="73" t="s">
        <v>5</v>
      </c>
      <c r="E66" s="72" t="s">
        <v>207</v>
      </c>
      <c r="F66" s="72" t="s">
        <v>208</v>
      </c>
      <c r="G66" s="104" t="s">
        <v>9</v>
      </c>
      <c r="H66" s="105" t="s">
        <v>9</v>
      </c>
      <c r="I66" s="77">
        <v>28609</v>
      </c>
      <c r="K66" s="1"/>
    </row>
    <row r="67" spans="1:11">
      <c r="A67" s="70" t="s">
        <v>95</v>
      </c>
      <c r="B67" s="71" t="s">
        <v>192</v>
      </c>
      <c r="C67" s="72">
        <v>0.8</v>
      </c>
      <c r="D67" s="73" t="s">
        <v>5</v>
      </c>
      <c r="E67" s="72" t="s">
        <v>207</v>
      </c>
      <c r="F67" s="72" t="s">
        <v>208</v>
      </c>
      <c r="G67" s="104" t="s">
        <v>9</v>
      </c>
      <c r="H67" s="105" t="s">
        <v>9</v>
      </c>
      <c r="I67" s="77">
        <v>30207</v>
      </c>
      <c r="K67" s="1"/>
    </row>
    <row r="68" spans="1:11">
      <c r="A68" s="70" t="s">
        <v>76</v>
      </c>
      <c r="B68" s="71" t="s">
        <v>192</v>
      </c>
      <c r="C68" s="72">
        <v>7</v>
      </c>
      <c r="D68" s="73" t="s">
        <v>5</v>
      </c>
      <c r="E68" s="72" t="s">
        <v>207</v>
      </c>
      <c r="F68" s="72" t="s">
        <v>208</v>
      </c>
      <c r="G68" s="104" t="s">
        <v>9</v>
      </c>
      <c r="H68" s="105" t="s">
        <v>9</v>
      </c>
      <c r="I68" s="77">
        <v>26686</v>
      </c>
      <c r="K68" s="1"/>
    </row>
    <row r="69" spans="1:11" ht="19.5" thickBot="1">
      <c r="A69" s="106" t="s">
        <v>93</v>
      </c>
      <c r="B69" s="107" t="s">
        <v>203</v>
      </c>
      <c r="C69" s="108">
        <v>8.9</v>
      </c>
      <c r="D69" s="109" t="s">
        <v>5</v>
      </c>
      <c r="E69" s="108" t="s">
        <v>207</v>
      </c>
      <c r="F69" s="108" t="s">
        <v>208</v>
      </c>
      <c r="G69" s="111" t="s">
        <v>9</v>
      </c>
      <c r="H69" s="112" t="s">
        <v>9</v>
      </c>
      <c r="I69" s="110">
        <v>28086</v>
      </c>
      <c r="K69" s="1"/>
    </row>
    <row r="70" spans="1:11">
      <c r="A70" s="1"/>
      <c r="B70" s="1"/>
      <c r="C70" s="1"/>
      <c r="D70" s="2"/>
      <c r="E70" s="2"/>
      <c r="F70" s="2"/>
      <c r="G70" s="2"/>
      <c r="H70" s="2"/>
      <c r="K70" s="1"/>
    </row>
    <row r="71" spans="1:11">
      <c r="A71" s="1"/>
      <c r="B71" s="1"/>
      <c r="C71" s="1"/>
      <c r="D71" s="2"/>
      <c r="E71" s="2"/>
      <c r="F71" s="2"/>
      <c r="G71" s="2"/>
      <c r="H71" s="2"/>
      <c r="K71" s="1"/>
    </row>
    <row r="72" spans="1:11">
      <c r="A72" s="1"/>
      <c r="B72" s="1"/>
      <c r="C72" s="1"/>
      <c r="D72" s="2"/>
      <c r="E72" s="2"/>
      <c r="F72" s="2"/>
      <c r="G72" s="2"/>
      <c r="H72" s="2"/>
      <c r="K72" s="1"/>
    </row>
    <row r="73" spans="1:11">
      <c r="A73" s="1"/>
      <c r="B73" s="1"/>
      <c r="C73" s="1"/>
      <c r="D73" s="2"/>
      <c r="E73" s="2"/>
      <c r="F73" s="2"/>
      <c r="G73" s="2"/>
      <c r="H73" s="2"/>
      <c r="K73" s="1"/>
    </row>
  </sheetData>
  <sortState xmlns:xlrd2="http://schemas.microsoft.com/office/spreadsheetml/2017/richdata2" ref="A13:I69">
    <sortCondition ref="H13:H69"/>
    <sortCondition ref="F13:F69"/>
    <sortCondition ref="E13:E69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8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35" bestFit="1" customWidth="1"/>
    <col min="11" max="16384" width="11.42578125" style="1"/>
  </cols>
  <sheetData>
    <row r="1" spans="1:11" ht="30.75">
      <c r="A1" s="144" t="s">
        <v>6</v>
      </c>
      <c r="B1" s="144"/>
      <c r="C1" s="144"/>
      <c r="D1" s="144"/>
      <c r="E1" s="144"/>
      <c r="F1" s="144"/>
      <c r="G1" s="144"/>
      <c r="H1" s="144"/>
      <c r="I1" s="1"/>
    </row>
    <row r="2" spans="1:11" ht="30.75">
      <c r="A2" s="144" t="s">
        <v>7</v>
      </c>
      <c r="B2" s="144"/>
      <c r="C2" s="144"/>
      <c r="D2" s="144"/>
      <c r="E2" s="144"/>
      <c r="F2" s="144"/>
      <c r="G2" s="144"/>
      <c r="H2" s="144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45" t="str">
        <f>'CAB Hasta 9,9'!A4:H4</f>
        <v>LINKSPINAMAR</v>
      </c>
      <c r="B4" s="145"/>
      <c r="C4" s="145"/>
      <c r="D4" s="145"/>
      <c r="E4" s="145"/>
      <c r="F4" s="145"/>
      <c r="G4" s="145"/>
      <c r="H4" s="145"/>
      <c r="I4" s="1"/>
    </row>
    <row r="5" spans="1:11" ht="25.5">
      <c r="A5" s="145" t="str">
        <f>'CAB Hasta 9,9'!A5:H5</f>
        <v>S.A.</v>
      </c>
      <c r="B5" s="145"/>
      <c r="C5" s="145"/>
      <c r="D5" s="145"/>
      <c r="E5" s="145"/>
      <c r="F5" s="145"/>
      <c r="G5" s="145"/>
      <c r="H5" s="145"/>
      <c r="I5" s="1"/>
    </row>
    <row r="6" spans="1:11" ht="26.25">
      <c r="A6" s="150" t="str">
        <f>'CAB Hasta 9,9'!A6:H6</f>
        <v>6° FECHA DEL RANKING DE MAYORES</v>
      </c>
      <c r="B6" s="150"/>
      <c r="C6" s="150"/>
      <c r="D6" s="150"/>
      <c r="E6" s="150"/>
      <c r="F6" s="150"/>
      <c r="G6" s="150"/>
      <c r="H6" s="150"/>
      <c r="I6" s="1"/>
    </row>
    <row r="7" spans="1:11" ht="20.25">
      <c r="A7" s="6"/>
      <c r="B7" s="6"/>
      <c r="C7" s="33"/>
      <c r="D7" s="6"/>
      <c r="E7" s="6"/>
      <c r="F7" s="6"/>
      <c r="G7" s="6"/>
      <c r="H7" s="6"/>
      <c r="I7" s="1"/>
    </row>
    <row r="8" spans="1:11" ht="19.5">
      <c r="A8" s="147" t="str">
        <f>'CAB Hasta 9,9'!A8:H8</f>
        <v>DOS VUELTAS DE 9 HOYOS MEDAL PLAY</v>
      </c>
      <c r="B8" s="147"/>
      <c r="C8" s="147"/>
      <c r="D8" s="147"/>
      <c r="E8" s="147"/>
      <c r="F8" s="147"/>
      <c r="G8" s="147"/>
      <c r="H8" s="147"/>
      <c r="I8" s="1"/>
    </row>
    <row r="9" spans="1:11" ht="19.5">
      <c r="A9" s="148" t="str">
        <f>'CAB Hasta 9,9'!A9:H9</f>
        <v>SABADO 05 Y DOMINGO 06 DE OCTUBRE DE 2024</v>
      </c>
      <c r="B9" s="148"/>
      <c r="C9" s="148"/>
      <c r="D9" s="148"/>
      <c r="E9" s="148"/>
      <c r="F9" s="148"/>
      <c r="G9" s="148"/>
      <c r="H9" s="148"/>
      <c r="I9" s="1"/>
    </row>
    <row r="10" spans="1:11" ht="21" thickBot="1">
      <c r="A10" s="6"/>
      <c r="B10" s="6"/>
      <c r="C10" s="33"/>
      <c r="D10" s="6"/>
      <c r="E10" s="6"/>
      <c r="F10" s="6"/>
      <c r="G10" s="6"/>
      <c r="H10" s="6"/>
      <c r="I10" s="1"/>
    </row>
    <row r="11" spans="1:11" ht="20.25" thickBot="1">
      <c r="A11" s="141" t="s">
        <v>15</v>
      </c>
      <c r="B11" s="142"/>
      <c r="C11" s="142"/>
      <c r="D11" s="142"/>
      <c r="E11" s="142"/>
      <c r="F11" s="142"/>
      <c r="G11" s="142"/>
      <c r="H11" s="143"/>
      <c r="I11" s="1"/>
    </row>
    <row r="12" spans="1:1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76" t="s">
        <v>22</v>
      </c>
      <c r="J12" s="34"/>
      <c r="K12" s="41" t="s">
        <v>23</v>
      </c>
    </row>
    <row r="13" spans="1:11" ht="20.25" thickBot="1">
      <c r="A13" s="70" t="s">
        <v>241</v>
      </c>
      <c r="B13" s="71" t="s">
        <v>190</v>
      </c>
      <c r="C13" s="72" t="s">
        <v>240</v>
      </c>
      <c r="D13" s="73">
        <v>15</v>
      </c>
      <c r="E13" s="72">
        <v>42</v>
      </c>
      <c r="F13" s="72">
        <v>41</v>
      </c>
      <c r="G13" s="74">
        <v>83</v>
      </c>
      <c r="H13" s="114">
        <v>67</v>
      </c>
      <c r="I13" s="77">
        <v>23265</v>
      </c>
      <c r="J13" s="55" t="s">
        <v>18</v>
      </c>
      <c r="K13" s="42">
        <f t="shared" ref="K13:K38" si="0">(F13-D13*0.5)</f>
        <v>33.5</v>
      </c>
    </row>
    <row r="14" spans="1:11" ht="20.25" thickBot="1">
      <c r="A14" s="70" t="s">
        <v>188</v>
      </c>
      <c r="B14" s="71" t="s">
        <v>198</v>
      </c>
      <c r="C14" s="72">
        <v>16</v>
      </c>
      <c r="D14" s="73">
        <v>19</v>
      </c>
      <c r="E14" s="72">
        <v>43</v>
      </c>
      <c r="F14" s="72">
        <v>45</v>
      </c>
      <c r="G14" s="74">
        <f t="shared" ref="G14:G34" si="1">SUM(E14+F14)</f>
        <v>88</v>
      </c>
      <c r="H14" s="114">
        <f t="shared" ref="H14:H34" si="2">(G14-D14)</f>
        <v>69</v>
      </c>
      <c r="I14" s="77">
        <v>25041</v>
      </c>
      <c r="J14" s="55" t="s">
        <v>19</v>
      </c>
      <c r="K14" s="42">
        <f t="shared" si="0"/>
        <v>35.5</v>
      </c>
    </row>
    <row r="15" spans="1:11">
      <c r="A15" s="70" t="s">
        <v>144</v>
      </c>
      <c r="B15" s="71" t="s">
        <v>192</v>
      </c>
      <c r="C15" s="72">
        <v>15.5</v>
      </c>
      <c r="D15" s="73">
        <v>19</v>
      </c>
      <c r="E15" s="72">
        <v>44</v>
      </c>
      <c r="F15" s="72">
        <v>45</v>
      </c>
      <c r="G15" s="74">
        <f t="shared" si="1"/>
        <v>89</v>
      </c>
      <c r="H15" s="75">
        <f t="shared" si="2"/>
        <v>70</v>
      </c>
      <c r="I15" s="77">
        <v>24008</v>
      </c>
      <c r="K15" s="42">
        <f t="shared" si="0"/>
        <v>35.5</v>
      </c>
    </row>
    <row r="16" spans="1:11">
      <c r="A16" s="70" t="s">
        <v>124</v>
      </c>
      <c r="B16" s="71" t="s">
        <v>189</v>
      </c>
      <c r="C16" s="72">
        <v>13.5</v>
      </c>
      <c r="D16" s="73">
        <v>16</v>
      </c>
      <c r="E16" s="72">
        <v>43</v>
      </c>
      <c r="F16" s="72">
        <v>44</v>
      </c>
      <c r="G16" s="74">
        <f t="shared" si="1"/>
        <v>87</v>
      </c>
      <c r="H16" s="75">
        <f t="shared" si="2"/>
        <v>71</v>
      </c>
      <c r="I16" s="77">
        <v>20847</v>
      </c>
      <c r="K16" s="42">
        <f t="shared" si="0"/>
        <v>36</v>
      </c>
    </row>
    <row r="17" spans="1:11">
      <c r="A17" s="70" t="s">
        <v>153</v>
      </c>
      <c r="B17" s="71" t="s">
        <v>190</v>
      </c>
      <c r="C17" s="72">
        <v>13.4</v>
      </c>
      <c r="D17" s="73">
        <v>16</v>
      </c>
      <c r="E17" s="72">
        <v>48</v>
      </c>
      <c r="F17" s="72">
        <v>40</v>
      </c>
      <c r="G17" s="74">
        <f t="shared" si="1"/>
        <v>88</v>
      </c>
      <c r="H17" s="75">
        <f t="shared" si="2"/>
        <v>72</v>
      </c>
      <c r="I17" s="77">
        <v>24806</v>
      </c>
      <c r="K17" s="42">
        <f t="shared" si="0"/>
        <v>32</v>
      </c>
    </row>
    <row r="18" spans="1:11">
      <c r="A18" s="70" t="s">
        <v>118</v>
      </c>
      <c r="B18" s="71" t="s">
        <v>205</v>
      </c>
      <c r="C18" s="72">
        <v>10.9</v>
      </c>
      <c r="D18" s="73">
        <v>13</v>
      </c>
      <c r="E18" s="72">
        <v>42</v>
      </c>
      <c r="F18" s="72">
        <v>44</v>
      </c>
      <c r="G18" s="74">
        <f t="shared" si="1"/>
        <v>86</v>
      </c>
      <c r="H18" s="75">
        <f t="shared" si="2"/>
        <v>73</v>
      </c>
      <c r="I18" s="77">
        <v>24026</v>
      </c>
      <c r="K18" s="42">
        <f t="shared" si="0"/>
        <v>37.5</v>
      </c>
    </row>
    <row r="19" spans="1:11">
      <c r="A19" s="70" t="s">
        <v>133</v>
      </c>
      <c r="B19" s="71" t="s">
        <v>195</v>
      </c>
      <c r="C19" s="72">
        <v>10.8</v>
      </c>
      <c r="D19" s="73">
        <v>13</v>
      </c>
      <c r="E19" s="72">
        <v>41</v>
      </c>
      <c r="F19" s="72">
        <v>45</v>
      </c>
      <c r="G19" s="74">
        <f t="shared" si="1"/>
        <v>86</v>
      </c>
      <c r="H19" s="75">
        <f t="shared" si="2"/>
        <v>73</v>
      </c>
      <c r="I19" s="77">
        <v>27724</v>
      </c>
      <c r="K19" s="42">
        <f t="shared" si="0"/>
        <v>38.5</v>
      </c>
    </row>
    <row r="20" spans="1:11">
      <c r="A20" s="70" t="s">
        <v>172</v>
      </c>
      <c r="B20" s="71" t="s">
        <v>195</v>
      </c>
      <c r="C20" s="72">
        <v>12.6</v>
      </c>
      <c r="D20" s="73">
        <v>15</v>
      </c>
      <c r="E20" s="72">
        <v>46</v>
      </c>
      <c r="F20" s="72">
        <v>43</v>
      </c>
      <c r="G20" s="74">
        <f t="shared" si="1"/>
        <v>89</v>
      </c>
      <c r="H20" s="75">
        <f t="shared" si="2"/>
        <v>74</v>
      </c>
      <c r="I20" s="77">
        <v>21345</v>
      </c>
      <c r="K20" s="42">
        <f t="shared" si="0"/>
        <v>35.5</v>
      </c>
    </row>
    <row r="21" spans="1:11">
      <c r="A21" s="70" t="s">
        <v>141</v>
      </c>
      <c r="B21" s="71" t="s">
        <v>202</v>
      </c>
      <c r="C21" s="72">
        <v>14.1</v>
      </c>
      <c r="D21" s="73">
        <v>17</v>
      </c>
      <c r="E21" s="72">
        <v>49</v>
      </c>
      <c r="F21" s="72">
        <v>43</v>
      </c>
      <c r="G21" s="74">
        <f t="shared" si="1"/>
        <v>92</v>
      </c>
      <c r="H21" s="75">
        <f t="shared" si="2"/>
        <v>75</v>
      </c>
      <c r="I21" s="77">
        <v>23141</v>
      </c>
      <c r="K21" s="42">
        <f t="shared" si="0"/>
        <v>34.5</v>
      </c>
    </row>
    <row r="22" spans="1:11">
      <c r="A22" s="70" t="s">
        <v>146</v>
      </c>
      <c r="B22" s="71" t="s">
        <v>194</v>
      </c>
      <c r="C22" s="72">
        <v>15.1</v>
      </c>
      <c r="D22" s="73">
        <v>18</v>
      </c>
      <c r="E22" s="72">
        <v>46</v>
      </c>
      <c r="F22" s="72">
        <v>47</v>
      </c>
      <c r="G22" s="74">
        <f t="shared" si="1"/>
        <v>93</v>
      </c>
      <c r="H22" s="75">
        <f t="shared" si="2"/>
        <v>75</v>
      </c>
      <c r="I22" s="77">
        <v>21614</v>
      </c>
      <c r="K22" s="42">
        <f t="shared" si="0"/>
        <v>38</v>
      </c>
    </row>
    <row r="23" spans="1:11">
      <c r="A23" s="70" t="s">
        <v>150</v>
      </c>
      <c r="B23" s="71" t="s">
        <v>194</v>
      </c>
      <c r="C23" s="72">
        <v>10.3</v>
      </c>
      <c r="D23" s="73">
        <v>13</v>
      </c>
      <c r="E23" s="72">
        <v>51</v>
      </c>
      <c r="F23" s="72">
        <v>38</v>
      </c>
      <c r="G23" s="74">
        <f t="shared" si="1"/>
        <v>89</v>
      </c>
      <c r="H23" s="75">
        <f t="shared" si="2"/>
        <v>76</v>
      </c>
      <c r="I23" s="77">
        <v>24434</v>
      </c>
      <c r="K23" s="42">
        <f t="shared" si="0"/>
        <v>31.5</v>
      </c>
    </row>
    <row r="24" spans="1:11">
      <c r="A24" s="70" t="s">
        <v>129</v>
      </c>
      <c r="B24" s="71" t="s">
        <v>193</v>
      </c>
      <c r="C24" s="72">
        <v>12</v>
      </c>
      <c r="D24" s="73">
        <v>15</v>
      </c>
      <c r="E24" s="72">
        <v>44</v>
      </c>
      <c r="F24" s="72">
        <v>47</v>
      </c>
      <c r="G24" s="74">
        <f t="shared" si="1"/>
        <v>91</v>
      </c>
      <c r="H24" s="75">
        <f t="shared" si="2"/>
        <v>76</v>
      </c>
      <c r="I24" s="77">
        <v>20070</v>
      </c>
      <c r="K24" s="42">
        <f t="shared" si="0"/>
        <v>39.5</v>
      </c>
    </row>
    <row r="25" spans="1:11">
      <c r="A25" s="70" t="s">
        <v>183</v>
      </c>
      <c r="B25" s="71" t="s">
        <v>194</v>
      </c>
      <c r="C25" s="72">
        <v>14.5</v>
      </c>
      <c r="D25" s="73">
        <v>17</v>
      </c>
      <c r="E25" s="72">
        <v>49</v>
      </c>
      <c r="F25" s="72">
        <v>45</v>
      </c>
      <c r="G25" s="74">
        <f t="shared" si="1"/>
        <v>94</v>
      </c>
      <c r="H25" s="75">
        <f t="shared" si="2"/>
        <v>77</v>
      </c>
      <c r="I25" s="77">
        <v>26907</v>
      </c>
      <c r="K25" s="42">
        <f t="shared" si="0"/>
        <v>36.5</v>
      </c>
    </row>
    <row r="26" spans="1:11">
      <c r="A26" s="70" t="s">
        <v>181</v>
      </c>
      <c r="B26" s="71" t="s">
        <v>194</v>
      </c>
      <c r="C26" s="72">
        <v>14.9</v>
      </c>
      <c r="D26" s="73">
        <v>18</v>
      </c>
      <c r="E26" s="72">
        <v>49</v>
      </c>
      <c r="F26" s="72">
        <v>47</v>
      </c>
      <c r="G26" s="74">
        <f t="shared" si="1"/>
        <v>96</v>
      </c>
      <c r="H26" s="75">
        <f t="shared" si="2"/>
        <v>78</v>
      </c>
      <c r="I26" s="77">
        <v>27470</v>
      </c>
      <c r="K26" s="42">
        <f t="shared" si="0"/>
        <v>38</v>
      </c>
    </row>
    <row r="27" spans="1:11">
      <c r="A27" s="70" t="s">
        <v>122</v>
      </c>
      <c r="B27" s="71" t="s">
        <v>190</v>
      </c>
      <c r="C27" s="72">
        <v>15.8</v>
      </c>
      <c r="D27" s="73">
        <v>19</v>
      </c>
      <c r="E27" s="72">
        <v>50</v>
      </c>
      <c r="F27" s="72">
        <v>47</v>
      </c>
      <c r="G27" s="74">
        <f t="shared" si="1"/>
        <v>97</v>
      </c>
      <c r="H27" s="75">
        <f t="shared" si="2"/>
        <v>78</v>
      </c>
      <c r="I27" s="77">
        <v>24241</v>
      </c>
      <c r="K27" s="42">
        <f t="shared" si="0"/>
        <v>37.5</v>
      </c>
    </row>
    <row r="28" spans="1:11">
      <c r="A28" s="70" t="s">
        <v>134</v>
      </c>
      <c r="B28" s="71" t="s">
        <v>195</v>
      </c>
      <c r="C28" s="72">
        <v>13.6</v>
      </c>
      <c r="D28" s="73">
        <v>16</v>
      </c>
      <c r="E28" s="72">
        <v>50</v>
      </c>
      <c r="F28" s="72">
        <v>45</v>
      </c>
      <c r="G28" s="74">
        <f t="shared" si="1"/>
        <v>95</v>
      </c>
      <c r="H28" s="75">
        <f t="shared" si="2"/>
        <v>79</v>
      </c>
      <c r="I28" s="77">
        <v>23632</v>
      </c>
      <c r="K28" s="42">
        <f t="shared" si="0"/>
        <v>37</v>
      </c>
    </row>
    <row r="29" spans="1:11">
      <c r="A29" s="70" t="s">
        <v>170</v>
      </c>
      <c r="B29" s="71" t="s">
        <v>189</v>
      </c>
      <c r="C29" s="72">
        <v>15.2</v>
      </c>
      <c r="D29" s="73">
        <v>18</v>
      </c>
      <c r="E29" s="72">
        <v>51</v>
      </c>
      <c r="F29" s="72">
        <v>46</v>
      </c>
      <c r="G29" s="74">
        <f t="shared" si="1"/>
        <v>97</v>
      </c>
      <c r="H29" s="75">
        <f t="shared" si="2"/>
        <v>79</v>
      </c>
      <c r="I29" s="77">
        <v>21710</v>
      </c>
      <c r="K29" s="42">
        <f t="shared" si="0"/>
        <v>37</v>
      </c>
    </row>
    <row r="30" spans="1:11">
      <c r="A30" s="70" t="s">
        <v>135</v>
      </c>
      <c r="B30" s="71" t="s">
        <v>195</v>
      </c>
      <c r="C30" s="72">
        <v>11.2</v>
      </c>
      <c r="D30" s="73">
        <v>14</v>
      </c>
      <c r="E30" s="72">
        <v>51</v>
      </c>
      <c r="F30" s="72">
        <v>43</v>
      </c>
      <c r="G30" s="74">
        <f t="shared" si="1"/>
        <v>94</v>
      </c>
      <c r="H30" s="75">
        <f t="shared" si="2"/>
        <v>80</v>
      </c>
      <c r="I30" s="77">
        <v>24139</v>
      </c>
      <c r="K30" s="42">
        <f t="shared" si="0"/>
        <v>36</v>
      </c>
    </row>
    <row r="31" spans="1:11">
      <c r="A31" s="70" t="s">
        <v>174</v>
      </c>
      <c r="B31" s="71" t="s">
        <v>195</v>
      </c>
      <c r="C31" s="72">
        <v>14.1</v>
      </c>
      <c r="D31" s="73">
        <v>17</v>
      </c>
      <c r="E31" s="72">
        <v>51</v>
      </c>
      <c r="F31" s="72">
        <v>46</v>
      </c>
      <c r="G31" s="74">
        <f t="shared" si="1"/>
        <v>97</v>
      </c>
      <c r="H31" s="75">
        <f t="shared" si="2"/>
        <v>80</v>
      </c>
      <c r="I31" s="77">
        <v>26075</v>
      </c>
      <c r="K31" s="42">
        <f t="shared" si="0"/>
        <v>37.5</v>
      </c>
    </row>
    <row r="32" spans="1:11">
      <c r="A32" s="70" t="s">
        <v>169</v>
      </c>
      <c r="B32" s="71" t="s">
        <v>189</v>
      </c>
      <c r="C32" s="72">
        <v>14.3</v>
      </c>
      <c r="D32" s="73">
        <v>17</v>
      </c>
      <c r="E32" s="72">
        <v>50</v>
      </c>
      <c r="F32" s="72">
        <v>47</v>
      </c>
      <c r="G32" s="74">
        <f t="shared" si="1"/>
        <v>97</v>
      </c>
      <c r="H32" s="75">
        <f t="shared" si="2"/>
        <v>80</v>
      </c>
      <c r="I32" s="77">
        <v>20785</v>
      </c>
      <c r="K32" s="42">
        <f t="shared" si="0"/>
        <v>38.5</v>
      </c>
    </row>
    <row r="33" spans="1:11">
      <c r="A33" s="70" t="s">
        <v>121</v>
      </c>
      <c r="B33" s="71" t="s">
        <v>200</v>
      </c>
      <c r="C33" s="72">
        <v>14.7</v>
      </c>
      <c r="D33" s="73">
        <v>18</v>
      </c>
      <c r="E33" s="72">
        <v>46</v>
      </c>
      <c r="F33" s="72">
        <v>52</v>
      </c>
      <c r="G33" s="74">
        <f t="shared" si="1"/>
        <v>98</v>
      </c>
      <c r="H33" s="75">
        <f t="shared" si="2"/>
        <v>80</v>
      </c>
      <c r="I33" s="77">
        <v>27996</v>
      </c>
      <c r="K33" s="42">
        <f t="shared" si="0"/>
        <v>43</v>
      </c>
    </row>
    <row r="34" spans="1:11">
      <c r="A34" s="70" t="s">
        <v>119</v>
      </c>
      <c r="B34" s="71" t="s">
        <v>205</v>
      </c>
      <c r="C34" s="72">
        <v>13.1</v>
      </c>
      <c r="D34" s="73">
        <v>16</v>
      </c>
      <c r="E34" s="72">
        <v>49</v>
      </c>
      <c r="F34" s="72">
        <v>55</v>
      </c>
      <c r="G34" s="74">
        <f t="shared" si="1"/>
        <v>104</v>
      </c>
      <c r="H34" s="75">
        <f t="shared" si="2"/>
        <v>88</v>
      </c>
      <c r="I34" s="77">
        <v>25453</v>
      </c>
      <c r="K34" s="42">
        <f t="shared" si="0"/>
        <v>47</v>
      </c>
    </row>
    <row r="35" spans="1:11">
      <c r="A35" s="70" t="s">
        <v>164</v>
      </c>
      <c r="B35" s="71" t="s">
        <v>198</v>
      </c>
      <c r="C35" s="72">
        <v>10.6</v>
      </c>
      <c r="D35" s="73" t="s">
        <v>5</v>
      </c>
      <c r="E35" s="72" t="s">
        <v>207</v>
      </c>
      <c r="F35" s="72" t="s">
        <v>208</v>
      </c>
      <c r="G35" s="104" t="s">
        <v>9</v>
      </c>
      <c r="H35" s="105" t="s">
        <v>9</v>
      </c>
      <c r="I35" s="77">
        <v>21059</v>
      </c>
    </row>
    <row r="36" spans="1:11" ht="19.5">
      <c r="A36" s="101" t="s">
        <v>165</v>
      </c>
      <c r="B36" s="71" t="s">
        <v>194</v>
      </c>
      <c r="C36" s="72">
        <v>13.3</v>
      </c>
      <c r="D36" s="102" t="s">
        <v>9</v>
      </c>
      <c r="E36" s="103" t="s">
        <v>9</v>
      </c>
      <c r="F36" s="103" t="s">
        <v>9</v>
      </c>
      <c r="G36" s="104" t="s">
        <v>9</v>
      </c>
      <c r="H36" s="105" t="s">
        <v>9</v>
      </c>
      <c r="I36" s="77">
        <v>24729</v>
      </c>
    </row>
    <row r="37" spans="1:11" ht="19.5">
      <c r="A37" s="101" t="s">
        <v>182</v>
      </c>
      <c r="B37" s="71" t="s">
        <v>194</v>
      </c>
      <c r="C37" s="72">
        <v>15.1</v>
      </c>
      <c r="D37" s="102" t="s">
        <v>9</v>
      </c>
      <c r="E37" s="103" t="s">
        <v>9</v>
      </c>
      <c r="F37" s="103" t="s">
        <v>9</v>
      </c>
      <c r="G37" s="104" t="s">
        <v>9</v>
      </c>
      <c r="H37" s="105" t="s">
        <v>9</v>
      </c>
      <c r="I37" s="77">
        <v>31639</v>
      </c>
    </row>
    <row r="38" spans="1:11" ht="20.25" thickBot="1">
      <c r="A38" s="184" t="s">
        <v>145</v>
      </c>
      <c r="B38" s="107" t="s">
        <v>192</v>
      </c>
      <c r="C38" s="108">
        <v>15.9</v>
      </c>
      <c r="D38" s="185" t="s">
        <v>9</v>
      </c>
      <c r="E38" s="186" t="s">
        <v>9</v>
      </c>
      <c r="F38" s="186" t="s">
        <v>9</v>
      </c>
      <c r="G38" s="111" t="s">
        <v>9</v>
      </c>
      <c r="H38" s="112" t="s">
        <v>9</v>
      </c>
      <c r="I38" s="110">
        <v>24523</v>
      </c>
    </row>
  </sheetData>
  <sortState xmlns:xlrd2="http://schemas.microsoft.com/office/spreadsheetml/2017/richdata2" ref="A13:I38">
    <sortCondition ref="H13:H38"/>
    <sortCondition ref="F13:F38"/>
    <sortCondition ref="E13:E38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60"/>
  <sheetViews>
    <sheetView zoomScale="70" zoomScaleNormal="70" workbookViewId="0">
      <selection sqref="A1:H1"/>
    </sheetView>
  </sheetViews>
  <sheetFormatPr baseColWidth="10" defaultRowHeight="18.75"/>
  <cols>
    <col min="1" max="1" width="27.7109375" style="1" customWidth="1"/>
    <col min="2" max="2" width="9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35" bestFit="1" customWidth="1"/>
    <col min="11" max="11" width="11.42578125" style="27"/>
    <col min="12" max="12" width="11.42578125" style="1"/>
    <col min="13" max="13" width="12.5703125" style="1" hidden="1" customWidth="1"/>
    <col min="14" max="14" width="6.7109375" style="1" hidden="1" customWidth="1"/>
    <col min="15" max="23" width="3" style="1" hidden="1" customWidth="1"/>
    <col min="24" max="24" width="3.42578125" style="1" hidden="1" customWidth="1"/>
    <col min="25" max="33" width="4.28515625" style="1" hidden="1" customWidth="1"/>
    <col min="34" max="35" width="3.42578125" style="1" hidden="1" customWidth="1"/>
    <col min="36" max="38" width="11.140625" style="1" hidden="1" customWidth="1"/>
    <col min="39" max="39" width="2.85546875" style="1" hidden="1" customWidth="1"/>
    <col min="40" max="16384" width="11.42578125" style="1"/>
  </cols>
  <sheetData>
    <row r="1" spans="1:39" ht="30.75">
      <c r="A1" s="144" t="s">
        <v>6</v>
      </c>
      <c r="B1" s="144"/>
      <c r="C1" s="144"/>
      <c r="D1" s="144"/>
      <c r="E1" s="144"/>
      <c r="F1" s="144"/>
      <c r="G1" s="144"/>
      <c r="H1" s="144"/>
      <c r="I1" s="1"/>
    </row>
    <row r="2" spans="1:39" ht="30.75">
      <c r="A2" s="144" t="s">
        <v>7</v>
      </c>
      <c r="B2" s="144"/>
      <c r="C2" s="144"/>
      <c r="D2" s="144"/>
      <c r="E2" s="144"/>
      <c r="F2" s="144"/>
      <c r="G2" s="144"/>
      <c r="H2" s="144"/>
      <c r="I2" s="1"/>
    </row>
    <row r="3" spans="1:39">
      <c r="D3" s="1"/>
      <c r="E3" s="1"/>
      <c r="F3" s="1"/>
      <c r="G3" s="1"/>
      <c r="H3" s="1"/>
      <c r="I3" s="1"/>
    </row>
    <row r="4" spans="1:39" ht="25.5">
      <c r="A4" s="145" t="str">
        <f>'CAB Hasta 9,9'!A4:H4</f>
        <v>LINKSPINAMAR</v>
      </c>
      <c r="B4" s="145"/>
      <c r="C4" s="145"/>
      <c r="D4" s="145"/>
      <c r="E4" s="145"/>
      <c r="F4" s="145"/>
      <c r="G4" s="145"/>
      <c r="H4" s="145"/>
      <c r="I4" s="1"/>
    </row>
    <row r="5" spans="1:39" ht="25.5">
      <c r="A5" s="145" t="str">
        <f>'CAB Hasta 9,9'!A5:H5</f>
        <v>S.A.</v>
      </c>
      <c r="B5" s="145"/>
      <c r="C5" s="145"/>
      <c r="D5" s="145"/>
      <c r="E5" s="145"/>
      <c r="F5" s="145"/>
      <c r="G5" s="145"/>
      <c r="H5" s="145"/>
      <c r="I5" s="1"/>
    </row>
    <row r="6" spans="1:39" ht="26.25">
      <c r="A6" s="150" t="str">
        <f>'CAB Hasta 9,9'!A6:H6</f>
        <v>6° FECHA DEL RANKING DE MAYORES</v>
      </c>
      <c r="B6" s="150"/>
      <c r="C6" s="150"/>
      <c r="D6" s="150"/>
      <c r="E6" s="150"/>
      <c r="F6" s="150"/>
      <c r="G6" s="150"/>
      <c r="H6" s="150"/>
      <c r="I6" s="1"/>
    </row>
    <row r="7" spans="1:39" ht="20.25">
      <c r="A7" s="6"/>
      <c r="B7" s="6"/>
      <c r="C7" s="6"/>
      <c r="D7" s="6"/>
      <c r="E7" s="6"/>
      <c r="F7" s="6"/>
      <c r="G7" s="6"/>
      <c r="H7" s="6"/>
      <c r="I7" s="1"/>
    </row>
    <row r="8" spans="1:39" ht="19.5">
      <c r="A8" s="147" t="str">
        <f>'CAB Hasta 9,9'!A8:H8</f>
        <v>DOS VUELTAS DE 9 HOYOS MEDAL PLAY</v>
      </c>
      <c r="B8" s="147"/>
      <c r="C8" s="147"/>
      <c r="D8" s="147"/>
      <c r="E8" s="147"/>
      <c r="F8" s="147"/>
      <c r="G8" s="147"/>
      <c r="H8" s="147"/>
      <c r="I8" s="1"/>
    </row>
    <row r="9" spans="1:39" ht="19.5">
      <c r="A9" s="148" t="str">
        <f>'CAB Hasta 9,9'!A9:H9</f>
        <v>SABADO 05 Y DOMINGO 06 DE OCTUBRE DE 2024</v>
      </c>
      <c r="B9" s="148"/>
      <c r="C9" s="148"/>
      <c r="D9" s="148"/>
      <c r="E9" s="148"/>
      <c r="F9" s="148"/>
      <c r="G9" s="148"/>
      <c r="H9" s="148"/>
      <c r="I9" s="1"/>
    </row>
    <row r="10" spans="1:39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39" ht="20.25" thickBot="1">
      <c r="A11" s="141" t="s">
        <v>16</v>
      </c>
      <c r="B11" s="142"/>
      <c r="C11" s="142"/>
      <c r="D11" s="142"/>
      <c r="E11" s="142"/>
      <c r="F11" s="142"/>
      <c r="G11" s="142"/>
      <c r="H11" s="143"/>
      <c r="I11" s="1"/>
      <c r="K11" s="41" t="s">
        <v>23</v>
      </c>
    </row>
    <row r="12" spans="1:39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76" t="s">
        <v>22</v>
      </c>
      <c r="J12" s="34"/>
      <c r="K12" s="41" t="s">
        <v>26</v>
      </c>
    </row>
    <row r="13" spans="1:39" ht="20.25" thickBot="1">
      <c r="A13" s="70" t="s">
        <v>168</v>
      </c>
      <c r="B13" s="71" t="s">
        <v>198</v>
      </c>
      <c r="C13" s="72">
        <v>19.5</v>
      </c>
      <c r="D13" s="73">
        <v>23</v>
      </c>
      <c r="E13" s="72">
        <v>46</v>
      </c>
      <c r="F13" s="72">
        <v>43</v>
      </c>
      <c r="G13" s="74">
        <f>SUM(E13+F13)</f>
        <v>89</v>
      </c>
      <c r="H13" s="114">
        <f>(G13-D13)</f>
        <v>66</v>
      </c>
      <c r="I13" s="77">
        <v>19717</v>
      </c>
      <c r="J13" s="55" t="s">
        <v>18</v>
      </c>
      <c r="K13" s="42">
        <f t="shared" ref="K13:K35" si="0">(F13-D13*0.5)</f>
        <v>31.5</v>
      </c>
      <c r="L13" s="3"/>
      <c r="M13" s="58"/>
      <c r="N13" s="58"/>
      <c r="O13" s="151" t="s">
        <v>32</v>
      </c>
      <c r="P13" s="152"/>
      <c r="Q13" s="152"/>
      <c r="R13" s="152"/>
      <c r="S13" s="152"/>
      <c r="T13" s="152"/>
      <c r="U13" s="152"/>
      <c r="V13" s="152"/>
      <c r="W13" s="152"/>
      <c r="X13" s="54"/>
      <c r="Y13" s="151" t="s">
        <v>32</v>
      </c>
      <c r="Z13" s="152"/>
      <c r="AA13" s="152"/>
      <c r="AB13" s="152"/>
      <c r="AC13" s="152"/>
      <c r="AD13" s="152"/>
      <c r="AE13" s="152"/>
      <c r="AF13" s="152"/>
      <c r="AG13" s="152"/>
      <c r="AH13" s="54"/>
      <c r="AI13" s="54"/>
      <c r="AJ13" s="54"/>
      <c r="AK13" s="54"/>
      <c r="AL13" s="54"/>
      <c r="AM13" s="54"/>
    </row>
    <row r="14" spans="1:39" ht="20.25" thickBot="1">
      <c r="A14" s="70" t="s">
        <v>123</v>
      </c>
      <c r="B14" s="71" t="s">
        <v>190</v>
      </c>
      <c r="C14" s="72">
        <v>20.8</v>
      </c>
      <c r="D14" s="73">
        <v>25</v>
      </c>
      <c r="E14" s="72">
        <v>48</v>
      </c>
      <c r="F14" s="72">
        <v>46</v>
      </c>
      <c r="G14" s="74">
        <f>SUM(E14+F14)</f>
        <v>94</v>
      </c>
      <c r="H14" s="114">
        <f>(G14-D14)</f>
        <v>69</v>
      </c>
      <c r="I14" s="77">
        <v>21622</v>
      </c>
      <c r="J14" s="55" t="s">
        <v>19</v>
      </c>
      <c r="K14" s="42">
        <f t="shared" si="0"/>
        <v>33.5</v>
      </c>
      <c r="L14" s="3"/>
      <c r="M14" s="59" t="s">
        <v>0</v>
      </c>
      <c r="N14" s="59" t="s">
        <v>33</v>
      </c>
      <c r="O14" s="59">
        <v>1</v>
      </c>
      <c r="P14" s="59">
        <v>2</v>
      </c>
      <c r="Q14" s="59">
        <v>3</v>
      </c>
      <c r="R14" s="59">
        <v>4</v>
      </c>
      <c r="S14" s="59">
        <v>5</v>
      </c>
      <c r="T14" s="59">
        <v>6</v>
      </c>
      <c r="U14" s="59">
        <v>7</v>
      </c>
      <c r="V14" s="59">
        <v>8</v>
      </c>
      <c r="W14" s="59">
        <v>9</v>
      </c>
      <c r="X14" s="60" t="s">
        <v>2</v>
      </c>
      <c r="Y14" s="59">
        <v>10</v>
      </c>
      <c r="Z14" s="59">
        <v>11</v>
      </c>
      <c r="AA14" s="59">
        <v>12</v>
      </c>
      <c r="AB14" s="59">
        <v>13</v>
      </c>
      <c r="AC14" s="59">
        <v>14</v>
      </c>
      <c r="AD14" s="59">
        <v>15</v>
      </c>
      <c r="AE14" s="59">
        <v>16</v>
      </c>
      <c r="AF14" s="59">
        <v>17</v>
      </c>
      <c r="AG14" s="59">
        <v>18</v>
      </c>
      <c r="AH14" s="60" t="s">
        <v>3</v>
      </c>
      <c r="AI14" s="59" t="s">
        <v>4</v>
      </c>
      <c r="AJ14" s="59" t="s">
        <v>34</v>
      </c>
      <c r="AK14" s="59" t="s">
        <v>35</v>
      </c>
      <c r="AL14" s="59" t="s">
        <v>36</v>
      </c>
      <c r="AM14" s="54"/>
    </row>
    <row r="15" spans="1:39">
      <c r="A15" s="70" t="s">
        <v>178</v>
      </c>
      <c r="B15" s="71" t="s">
        <v>236</v>
      </c>
      <c r="C15" s="72">
        <v>20.9</v>
      </c>
      <c r="D15" s="73">
        <v>25</v>
      </c>
      <c r="E15" s="72">
        <v>48</v>
      </c>
      <c r="F15" s="72">
        <v>47</v>
      </c>
      <c r="G15" s="74">
        <f>SUM(E15+F15)</f>
        <v>95</v>
      </c>
      <c r="H15" s="75">
        <f>(G15-D15)</f>
        <v>70</v>
      </c>
      <c r="I15" s="77">
        <v>19578</v>
      </c>
      <c r="K15" s="42">
        <f t="shared" si="0"/>
        <v>34.5</v>
      </c>
      <c r="M15" s="61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3">
        <f>SUM(O15:W15)</f>
        <v>0</v>
      </c>
      <c r="Y15" s="62"/>
      <c r="Z15" s="62"/>
      <c r="AA15" s="62"/>
      <c r="AB15" s="64"/>
      <c r="AC15" s="64"/>
      <c r="AD15" s="64"/>
      <c r="AE15" s="65"/>
      <c r="AF15" s="65"/>
      <c r="AG15" s="65"/>
      <c r="AH15" s="63">
        <f>SUM(Y15:AG15)</f>
        <v>0</v>
      </c>
      <c r="AI15" s="62">
        <f>SUM(X15+AH15)</f>
        <v>0</v>
      </c>
      <c r="AJ15" s="63">
        <f>AH15-(N15*0.5)</f>
        <v>0</v>
      </c>
      <c r="AK15" s="67">
        <f>SUM(AB15:AG15)-N15*0.33</f>
        <v>0</v>
      </c>
      <c r="AL15" s="65">
        <f>SUM(AE15:AG15)-N15*0.1666</f>
        <v>0</v>
      </c>
      <c r="AM15" s="66" t="s">
        <v>11</v>
      </c>
    </row>
    <row r="16" spans="1:39">
      <c r="A16" s="70" t="s">
        <v>130</v>
      </c>
      <c r="B16" s="71" t="s">
        <v>193</v>
      </c>
      <c r="C16" s="72">
        <v>19.5</v>
      </c>
      <c r="D16" s="73">
        <v>23</v>
      </c>
      <c r="E16" s="72">
        <v>47</v>
      </c>
      <c r="F16" s="72">
        <v>47</v>
      </c>
      <c r="G16" s="74">
        <f>SUM(E16+F16)</f>
        <v>94</v>
      </c>
      <c r="H16" s="75">
        <f>(G16-D16)</f>
        <v>71</v>
      </c>
      <c r="I16" s="77">
        <v>21829</v>
      </c>
      <c r="K16" s="42">
        <f t="shared" si="0"/>
        <v>35.5</v>
      </c>
      <c r="M16" s="61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3">
        <f>SUM(O16:W16)</f>
        <v>0</v>
      </c>
      <c r="Y16" s="62"/>
      <c r="Z16" s="62"/>
      <c r="AA16" s="62"/>
      <c r="AB16" s="64"/>
      <c r="AC16" s="64"/>
      <c r="AD16" s="64"/>
      <c r="AE16" s="65"/>
      <c r="AF16" s="65"/>
      <c r="AG16" s="65"/>
      <c r="AH16" s="63">
        <f>SUM(Y16:AG16)</f>
        <v>0</v>
      </c>
      <c r="AI16" s="62">
        <f>SUM(X16+AH16)</f>
        <v>0</v>
      </c>
      <c r="AJ16" s="63">
        <f>AH16-(N16*0.5)</f>
        <v>0</v>
      </c>
      <c r="AK16" s="64">
        <f>SUM(AB16:AG16)-N16*0.33</f>
        <v>0</v>
      </c>
      <c r="AL16" s="65">
        <f>SUM(AE16:AG16)-N16*0.1666</f>
        <v>0</v>
      </c>
      <c r="AM16" s="66" t="s">
        <v>12</v>
      </c>
    </row>
    <row r="17" spans="1:11">
      <c r="A17" s="70" t="s">
        <v>234</v>
      </c>
      <c r="B17" s="71" t="s">
        <v>198</v>
      </c>
      <c r="C17" s="72">
        <v>17.399999999999999</v>
      </c>
      <c r="D17" s="73">
        <v>21</v>
      </c>
      <c r="E17" s="72">
        <v>50</v>
      </c>
      <c r="F17" s="72">
        <v>43</v>
      </c>
      <c r="G17" s="74">
        <f>SUM(E17+F17)</f>
        <v>93</v>
      </c>
      <c r="H17" s="75">
        <f>(G17-D17)</f>
        <v>72</v>
      </c>
      <c r="I17" s="77">
        <v>28750</v>
      </c>
      <c r="K17" s="42">
        <f t="shared" si="0"/>
        <v>32.5</v>
      </c>
    </row>
    <row r="18" spans="1:11">
      <c r="A18" s="70" t="s">
        <v>131</v>
      </c>
      <c r="B18" s="71" t="s">
        <v>193</v>
      </c>
      <c r="C18" s="72">
        <v>22</v>
      </c>
      <c r="D18" s="73">
        <v>26</v>
      </c>
      <c r="E18" s="72">
        <v>53</v>
      </c>
      <c r="F18" s="72">
        <v>45</v>
      </c>
      <c r="G18" s="74">
        <f>SUM(E18+F18)</f>
        <v>98</v>
      </c>
      <c r="H18" s="75">
        <f>(G18-D18)</f>
        <v>72</v>
      </c>
      <c r="I18" s="77">
        <v>23297</v>
      </c>
      <c r="K18" s="42">
        <f t="shared" si="0"/>
        <v>32</v>
      </c>
    </row>
    <row r="19" spans="1:11">
      <c r="A19" s="70" t="s">
        <v>163</v>
      </c>
      <c r="B19" s="71" t="s">
        <v>198</v>
      </c>
      <c r="C19" s="72">
        <v>20.5</v>
      </c>
      <c r="D19" s="73">
        <v>24</v>
      </c>
      <c r="E19" s="72">
        <v>55</v>
      </c>
      <c r="F19" s="72">
        <v>43</v>
      </c>
      <c r="G19" s="74">
        <f>SUM(E19+F19)</f>
        <v>98</v>
      </c>
      <c r="H19" s="75">
        <f>(G19-D19)</f>
        <v>74</v>
      </c>
      <c r="I19" s="77">
        <v>24230</v>
      </c>
      <c r="K19" s="42">
        <f t="shared" si="0"/>
        <v>31</v>
      </c>
    </row>
    <row r="20" spans="1:11">
      <c r="A20" s="70" t="s">
        <v>171</v>
      </c>
      <c r="B20" s="71" t="s">
        <v>195</v>
      </c>
      <c r="C20" s="72">
        <v>21.5</v>
      </c>
      <c r="D20" s="73">
        <v>25</v>
      </c>
      <c r="E20" s="72">
        <v>53</v>
      </c>
      <c r="F20" s="72">
        <v>46</v>
      </c>
      <c r="G20" s="74">
        <f>SUM(E20+F20)</f>
        <v>99</v>
      </c>
      <c r="H20" s="75">
        <f>(G20-D20)</f>
        <v>74</v>
      </c>
      <c r="I20" s="77">
        <v>21134</v>
      </c>
      <c r="K20" s="42">
        <f t="shared" si="0"/>
        <v>33.5</v>
      </c>
    </row>
    <row r="21" spans="1:11">
      <c r="A21" s="70" t="s">
        <v>125</v>
      </c>
      <c r="B21" s="71" t="s">
        <v>194</v>
      </c>
      <c r="C21" s="72">
        <v>22.7</v>
      </c>
      <c r="D21" s="73">
        <v>27</v>
      </c>
      <c r="E21" s="72">
        <v>53</v>
      </c>
      <c r="F21" s="72">
        <v>49</v>
      </c>
      <c r="G21" s="74">
        <f>SUM(E21+F21)</f>
        <v>102</v>
      </c>
      <c r="H21" s="75">
        <f>(G21-D21)</f>
        <v>75</v>
      </c>
      <c r="I21" s="77">
        <v>25680</v>
      </c>
      <c r="K21" s="42">
        <f t="shared" si="0"/>
        <v>35.5</v>
      </c>
    </row>
    <row r="22" spans="1:11">
      <c r="A22" s="70" t="s">
        <v>167</v>
      </c>
      <c r="B22" s="71" t="s">
        <v>198</v>
      </c>
      <c r="C22" s="72">
        <v>23.4</v>
      </c>
      <c r="D22" s="73">
        <v>28</v>
      </c>
      <c r="E22" s="72">
        <v>56</v>
      </c>
      <c r="F22" s="72">
        <v>48</v>
      </c>
      <c r="G22" s="74">
        <f>SUM(E22+F22)</f>
        <v>104</v>
      </c>
      <c r="H22" s="75">
        <f>(G22-D22)</f>
        <v>76</v>
      </c>
      <c r="I22" s="77">
        <v>23234</v>
      </c>
      <c r="K22" s="42">
        <f t="shared" si="0"/>
        <v>34</v>
      </c>
    </row>
    <row r="23" spans="1:11">
      <c r="A23" s="70" t="s">
        <v>143</v>
      </c>
      <c r="B23" s="71" t="s">
        <v>192</v>
      </c>
      <c r="C23" s="72">
        <v>19.8</v>
      </c>
      <c r="D23" s="73">
        <v>23</v>
      </c>
      <c r="E23" s="72">
        <v>52</v>
      </c>
      <c r="F23" s="72">
        <v>48</v>
      </c>
      <c r="G23" s="74">
        <f>SUM(E23+F23)</f>
        <v>100</v>
      </c>
      <c r="H23" s="75">
        <f>(G23-D23)</f>
        <v>77</v>
      </c>
      <c r="I23" s="77">
        <v>27316</v>
      </c>
      <c r="K23" s="42">
        <f t="shared" si="0"/>
        <v>36.5</v>
      </c>
    </row>
    <row r="24" spans="1:11">
      <c r="A24" s="70" t="s">
        <v>138</v>
      </c>
      <c r="B24" s="71" t="s">
        <v>189</v>
      </c>
      <c r="C24" s="72">
        <v>23.9</v>
      </c>
      <c r="D24" s="73">
        <v>28</v>
      </c>
      <c r="E24" s="72">
        <v>57</v>
      </c>
      <c r="F24" s="72">
        <v>48</v>
      </c>
      <c r="G24" s="74">
        <f>SUM(E24+F24)</f>
        <v>105</v>
      </c>
      <c r="H24" s="75">
        <f>(G24-D24)</f>
        <v>77</v>
      </c>
      <c r="I24" s="77">
        <v>19068</v>
      </c>
      <c r="K24" s="42">
        <f t="shared" si="0"/>
        <v>34</v>
      </c>
    </row>
    <row r="25" spans="1:11">
      <c r="A25" s="70" t="s">
        <v>132</v>
      </c>
      <c r="B25" s="71" t="s">
        <v>193</v>
      </c>
      <c r="C25" s="72">
        <v>19.2</v>
      </c>
      <c r="D25" s="73">
        <v>23</v>
      </c>
      <c r="E25" s="72">
        <v>48</v>
      </c>
      <c r="F25" s="72">
        <v>53</v>
      </c>
      <c r="G25" s="74">
        <f>SUM(E25+F25)</f>
        <v>101</v>
      </c>
      <c r="H25" s="75">
        <f>(G25-D25)</f>
        <v>78</v>
      </c>
      <c r="I25" s="77">
        <v>27736</v>
      </c>
      <c r="K25" s="42">
        <f t="shared" si="0"/>
        <v>41.5</v>
      </c>
    </row>
    <row r="26" spans="1:11">
      <c r="A26" s="70" t="s">
        <v>120</v>
      </c>
      <c r="B26" s="71" t="s">
        <v>193</v>
      </c>
      <c r="C26" s="72">
        <v>20.2</v>
      </c>
      <c r="D26" s="73">
        <v>24</v>
      </c>
      <c r="E26" s="72">
        <v>46</v>
      </c>
      <c r="F26" s="72">
        <v>57</v>
      </c>
      <c r="G26" s="74">
        <f>SUM(E26+F26)</f>
        <v>103</v>
      </c>
      <c r="H26" s="75">
        <f>(G26-D26)</f>
        <v>79</v>
      </c>
      <c r="I26" s="77">
        <v>23880</v>
      </c>
      <c r="K26" s="42">
        <f t="shared" si="0"/>
        <v>45</v>
      </c>
    </row>
    <row r="27" spans="1:11">
      <c r="A27" s="70" t="s">
        <v>224</v>
      </c>
      <c r="B27" s="71" t="s">
        <v>190</v>
      </c>
      <c r="C27" s="72">
        <v>17.7</v>
      </c>
      <c r="D27" s="73">
        <v>21</v>
      </c>
      <c r="E27" s="72">
        <v>51</v>
      </c>
      <c r="F27" s="72">
        <v>50</v>
      </c>
      <c r="G27" s="74">
        <f>SUM(E27+F27)</f>
        <v>101</v>
      </c>
      <c r="H27" s="75">
        <f>(G27-D27)</f>
        <v>80</v>
      </c>
      <c r="I27" s="77">
        <v>24112</v>
      </c>
      <c r="K27" s="42">
        <f t="shared" si="0"/>
        <v>39.5</v>
      </c>
    </row>
    <row r="28" spans="1:11">
      <c r="A28" s="70" t="s">
        <v>180</v>
      </c>
      <c r="B28" s="71" t="s">
        <v>194</v>
      </c>
      <c r="C28" s="72">
        <v>22.9</v>
      </c>
      <c r="D28" s="73">
        <v>27</v>
      </c>
      <c r="E28" s="72">
        <v>53</v>
      </c>
      <c r="F28" s="72">
        <v>56</v>
      </c>
      <c r="G28" s="74">
        <f>SUM(E28+F28)</f>
        <v>109</v>
      </c>
      <c r="H28" s="75">
        <f>(G28-D28)</f>
        <v>82</v>
      </c>
      <c r="I28" s="77">
        <v>27514</v>
      </c>
      <c r="K28" s="42">
        <f t="shared" si="0"/>
        <v>42.5</v>
      </c>
    </row>
    <row r="29" spans="1:11">
      <c r="A29" s="70" t="s">
        <v>226</v>
      </c>
      <c r="B29" s="71" t="s">
        <v>190</v>
      </c>
      <c r="C29" s="72">
        <v>19.2</v>
      </c>
      <c r="D29" s="73">
        <v>23</v>
      </c>
      <c r="E29" s="72">
        <v>54</v>
      </c>
      <c r="F29" s="72">
        <v>57</v>
      </c>
      <c r="G29" s="74">
        <f>SUM(E29+F29)</f>
        <v>111</v>
      </c>
      <c r="H29" s="75">
        <f>(G29-D29)</f>
        <v>88</v>
      </c>
      <c r="I29" s="77">
        <v>22210</v>
      </c>
      <c r="K29" s="42">
        <f t="shared" si="0"/>
        <v>45.5</v>
      </c>
    </row>
    <row r="30" spans="1:11" ht="19.5">
      <c r="A30" s="101" t="s">
        <v>179</v>
      </c>
      <c r="B30" s="71" t="s">
        <v>203</v>
      </c>
      <c r="C30" s="72">
        <v>18.5</v>
      </c>
      <c r="D30" s="102" t="s">
        <v>9</v>
      </c>
      <c r="E30" s="103" t="s">
        <v>9</v>
      </c>
      <c r="F30" s="103" t="s">
        <v>9</v>
      </c>
      <c r="G30" s="104" t="s">
        <v>9</v>
      </c>
      <c r="H30" s="105" t="s">
        <v>9</v>
      </c>
      <c r="I30" s="77">
        <v>20383</v>
      </c>
      <c r="K30" s="1"/>
    </row>
    <row r="31" spans="1:11" ht="19.5">
      <c r="A31" s="101" t="s">
        <v>128</v>
      </c>
      <c r="B31" s="71" t="s">
        <v>198</v>
      </c>
      <c r="C31" s="72">
        <v>21.2</v>
      </c>
      <c r="D31" s="102" t="s">
        <v>9</v>
      </c>
      <c r="E31" s="103" t="s">
        <v>9</v>
      </c>
      <c r="F31" s="103" t="s">
        <v>9</v>
      </c>
      <c r="G31" s="104" t="s">
        <v>9</v>
      </c>
      <c r="H31" s="105" t="s">
        <v>9</v>
      </c>
      <c r="I31" s="77">
        <v>28680</v>
      </c>
      <c r="K31" s="1"/>
    </row>
    <row r="32" spans="1:11" ht="19.5">
      <c r="A32" s="101" t="s">
        <v>152</v>
      </c>
      <c r="B32" s="71" t="s">
        <v>200</v>
      </c>
      <c r="C32" s="72">
        <v>23.2</v>
      </c>
      <c r="D32" s="102" t="s">
        <v>9</v>
      </c>
      <c r="E32" s="103" t="s">
        <v>9</v>
      </c>
      <c r="F32" s="103" t="s">
        <v>9</v>
      </c>
      <c r="G32" s="104" t="s">
        <v>9</v>
      </c>
      <c r="H32" s="105" t="s">
        <v>9</v>
      </c>
      <c r="I32" s="77">
        <v>23376</v>
      </c>
      <c r="K32" s="1"/>
    </row>
    <row r="33" spans="1:11">
      <c r="A33" s="70" t="s">
        <v>227</v>
      </c>
      <c r="B33" s="71" t="s">
        <v>189</v>
      </c>
      <c r="C33" s="72">
        <v>17.2</v>
      </c>
      <c r="D33" s="73" t="s">
        <v>5</v>
      </c>
      <c r="E33" s="72" t="s">
        <v>207</v>
      </c>
      <c r="F33" s="72" t="s">
        <v>208</v>
      </c>
      <c r="G33" s="104" t="s">
        <v>9</v>
      </c>
      <c r="H33" s="105" t="s">
        <v>9</v>
      </c>
      <c r="I33" s="77">
        <v>24521</v>
      </c>
      <c r="K33" s="1"/>
    </row>
    <row r="34" spans="1:11">
      <c r="A34" s="70" t="s">
        <v>233</v>
      </c>
      <c r="B34" s="71" t="s">
        <v>198</v>
      </c>
      <c r="C34" s="72">
        <v>17.600000000000001</v>
      </c>
      <c r="D34" s="73" t="s">
        <v>5</v>
      </c>
      <c r="E34" s="72" t="s">
        <v>207</v>
      </c>
      <c r="F34" s="72" t="s">
        <v>208</v>
      </c>
      <c r="G34" s="104" t="s">
        <v>9</v>
      </c>
      <c r="H34" s="105" t="s">
        <v>9</v>
      </c>
      <c r="I34" s="77">
        <v>17126</v>
      </c>
      <c r="K34" s="1"/>
    </row>
    <row r="35" spans="1:11" ht="19.5" thickBot="1">
      <c r="A35" s="106" t="s">
        <v>228</v>
      </c>
      <c r="B35" s="107" t="s">
        <v>189</v>
      </c>
      <c r="C35" s="108">
        <v>22.6</v>
      </c>
      <c r="D35" s="109" t="s">
        <v>5</v>
      </c>
      <c r="E35" s="108" t="s">
        <v>207</v>
      </c>
      <c r="F35" s="108" t="s">
        <v>208</v>
      </c>
      <c r="G35" s="111" t="s">
        <v>9</v>
      </c>
      <c r="H35" s="112" t="s">
        <v>9</v>
      </c>
      <c r="I35" s="110">
        <v>25152</v>
      </c>
      <c r="K35" s="1"/>
    </row>
    <row r="36" spans="1:11">
      <c r="K36" s="1"/>
    </row>
    <row r="37" spans="1:11">
      <c r="K37" s="1"/>
    </row>
    <row r="38" spans="1:11">
      <c r="K38" s="1"/>
    </row>
    <row r="39" spans="1:11">
      <c r="K39" s="1"/>
    </row>
    <row r="40" spans="1:11">
      <c r="K40" s="1"/>
    </row>
    <row r="41" spans="1:11">
      <c r="K41" s="1"/>
    </row>
    <row r="42" spans="1:11">
      <c r="K42" s="1"/>
    </row>
    <row r="43" spans="1:11">
      <c r="K43" s="1"/>
    </row>
    <row r="44" spans="1:11">
      <c r="K44" s="1"/>
    </row>
    <row r="45" spans="1:11">
      <c r="K45" s="1"/>
    </row>
    <row r="46" spans="1:11">
      <c r="K46" s="1"/>
    </row>
    <row r="47" spans="1:11">
      <c r="K47" s="1"/>
    </row>
    <row r="48" spans="1:11">
      <c r="K48" s="1"/>
    </row>
    <row r="49" spans="11:11">
      <c r="K49" s="1"/>
    </row>
    <row r="50" spans="11:11">
      <c r="K50" s="1"/>
    </row>
    <row r="51" spans="11:11">
      <c r="K51" s="1"/>
    </row>
    <row r="52" spans="11:11">
      <c r="K52" s="1"/>
    </row>
    <row r="53" spans="11:11">
      <c r="K53" s="1"/>
    </row>
    <row r="54" spans="11:11">
      <c r="K54" s="1"/>
    </row>
    <row r="55" spans="11:11">
      <c r="K55" s="1"/>
    </row>
    <row r="56" spans="11:11">
      <c r="K56" s="1"/>
    </row>
    <row r="57" spans="11:11">
      <c r="K57" s="1"/>
    </row>
    <row r="58" spans="11:11">
      <c r="K58" s="1"/>
    </row>
    <row r="59" spans="11:11">
      <c r="K59" s="1"/>
    </row>
    <row r="60" spans="11:11">
      <c r="K60" s="1"/>
    </row>
  </sheetData>
  <sortState xmlns:xlrd2="http://schemas.microsoft.com/office/spreadsheetml/2017/richdata2" ref="A13:I35">
    <sortCondition ref="H13:H35"/>
    <sortCondition ref="F13:F35"/>
    <sortCondition ref="E13:E35"/>
  </sortState>
  <mergeCells count="10">
    <mergeCell ref="O13:W13"/>
    <mergeCell ref="Y13:AG13"/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3.42578125" style="35" bestFit="1" customWidth="1"/>
    <col min="11" max="16384" width="11.42578125" style="1"/>
  </cols>
  <sheetData>
    <row r="1" spans="1:11" ht="30.75">
      <c r="A1" s="144" t="s">
        <v>6</v>
      </c>
      <c r="B1" s="144"/>
      <c r="C1" s="144"/>
      <c r="D1" s="144"/>
      <c r="E1" s="144"/>
      <c r="F1" s="144"/>
      <c r="G1" s="144"/>
      <c r="H1" s="144"/>
      <c r="I1" s="1"/>
    </row>
    <row r="2" spans="1:11" ht="30.75">
      <c r="A2" s="144" t="s">
        <v>7</v>
      </c>
      <c r="B2" s="144"/>
      <c r="C2" s="144"/>
      <c r="D2" s="144"/>
      <c r="E2" s="144"/>
      <c r="F2" s="144"/>
      <c r="G2" s="144"/>
      <c r="H2" s="144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45" t="str">
        <f>'CAB Hasta 9,9'!A4:H4</f>
        <v>LINKSPINAMAR</v>
      </c>
      <c r="B4" s="145"/>
      <c r="C4" s="145"/>
      <c r="D4" s="145"/>
      <c r="E4" s="145"/>
      <c r="F4" s="145"/>
      <c r="G4" s="145"/>
      <c r="H4" s="145"/>
      <c r="I4" s="1"/>
    </row>
    <row r="5" spans="1:11" ht="25.5">
      <c r="A5" s="145" t="str">
        <f>'CAB Hasta 9,9'!A5:H5</f>
        <v>S.A.</v>
      </c>
      <c r="B5" s="145"/>
      <c r="C5" s="145"/>
      <c r="D5" s="145"/>
      <c r="E5" s="145"/>
      <c r="F5" s="145"/>
      <c r="G5" s="145"/>
      <c r="H5" s="145"/>
      <c r="I5" s="1"/>
    </row>
    <row r="6" spans="1:11" ht="26.25">
      <c r="A6" s="150" t="str">
        <f>'CAB Hasta 9,9'!A6:H6</f>
        <v>6° FECHA DEL RANKING DE MAYORES</v>
      </c>
      <c r="B6" s="150"/>
      <c r="C6" s="150"/>
      <c r="D6" s="150"/>
      <c r="E6" s="150"/>
      <c r="F6" s="150"/>
      <c r="G6" s="150"/>
      <c r="H6" s="150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47" t="str">
        <f>'CAB Hasta 9,9'!A8:H8</f>
        <v>DOS VUELTAS DE 9 HOYOS MEDAL PLAY</v>
      </c>
      <c r="B8" s="147"/>
      <c r="C8" s="147"/>
      <c r="D8" s="147"/>
      <c r="E8" s="147"/>
      <c r="F8" s="147"/>
      <c r="G8" s="147"/>
      <c r="H8" s="147"/>
      <c r="I8" s="1"/>
    </row>
    <row r="9" spans="1:11" ht="19.5">
      <c r="A9" s="148" t="str">
        <f>'CAB Hasta 9,9'!A9:H9</f>
        <v>SABADO 05 Y DOMINGO 06 DE OCTUBRE DE 2024</v>
      </c>
      <c r="B9" s="148"/>
      <c r="C9" s="148"/>
      <c r="D9" s="148"/>
      <c r="E9" s="148"/>
      <c r="F9" s="148"/>
      <c r="G9" s="148"/>
      <c r="H9" s="148"/>
      <c r="I9" s="1"/>
    </row>
    <row r="10" spans="1:11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1" ht="20.25" thickBot="1">
      <c r="A11" s="141" t="s">
        <v>17</v>
      </c>
      <c r="B11" s="142"/>
      <c r="C11" s="142"/>
      <c r="D11" s="142"/>
      <c r="E11" s="142"/>
      <c r="F11" s="142"/>
      <c r="G11" s="142"/>
      <c r="H11" s="143"/>
      <c r="I11" s="1"/>
    </row>
    <row r="12" spans="1:1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76" t="s">
        <v>22</v>
      </c>
      <c r="J12" s="34"/>
      <c r="K12" s="41" t="s">
        <v>23</v>
      </c>
    </row>
    <row r="13" spans="1:11" ht="20.25" thickBot="1">
      <c r="A13" s="70" t="s">
        <v>173</v>
      </c>
      <c r="B13" s="71" t="s">
        <v>195</v>
      </c>
      <c r="C13" s="72">
        <v>28.8</v>
      </c>
      <c r="D13" s="73">
        <v>34</v>
      </c>
      <c r="E13" s="72">
        <v>55</v>
      </c>
      <c r="F13" s="72">
        <v>48</v>
      </c>
      <c r="G13" s="74">
        <f t="shared" ref="G13:G20" si="0">SUM(E13+F13)</f>
        <v>103</v>
      </c>
      <c r="H13" s="114">
        <f t="shared" ref="H13:H20" si="1">(G13-D13)</f>
        <v>69</v>
      </c>
      <c r="I13" s="77">
        <v>18203</v>
      </c>
      <c r="J13" s="55" t="s">
        <v>18</v>
      </c>
      <c r="K13" s="42">
        <f t="shared" ref="K13:K22" si="2">(F13-D13*0.5)</f>
        <v>31</v>
      </c>
    </row>
    <row r="14" spans="1:11" ht="20.25" thickBot="1">
      <c r="A14" s="70" t="s">
        <v>177</v>
      </c>
      <c r="B14" s="71" t="s">
        <v>236</v>
      </c>
      <c r="C14" s="72">
        <v>30.6</v>
      </c>
      <c r="D14" s="73">
        <v>36</v>
      </c>
      <c r="E14" s="72">
        <v>52</v>
      </c>
      <c r="F14" s="72">
        <v>55</v>
      </c>
      <c r="G14" s="74">
        <f t="shared" si="0"/>
        <v>107</v>
      </c>
      <c r="H14" s="114">
        <f t="shared" si="1"/>
        <v>71</v>
      </c>
      <c r="I14" s="77">
        <v>22259</v>
      </c>
      <c r="J14" s="55" t="s">
        <v>19</v>
      </c>
      <c r="K14" s="42">
        <f t="shared" si="2"/>
        <v>37</v>
      </c>
    </row>
    <row r="15" spans="1:11">
      <c r="A15" s="70" t="s">
        <v>237</v>
      </c>
      <c r="B15" s="71" t="s">
        <v>190</v>
      </c>
      <c r="C15" s="72">
        <v>25.3</v>
      </c>
      <c r="D15" s="73">
        <v>30</v>
      </c>
      <c r="E15" s="72">
        <v>52</v>
      </c>
      <c r="F15" s="72">
        <v>50</v>
      </c>
      <c r="G15" s="74">
        <f t="shared" si="0"/>
        <v>102</v>
      </c>
      <c r="H15" s="75">
        <f t="shared" si="1"/>
        <v>72</v>
      </c>
      <c r="I15" s="77">
        <v>17779</v>
      </c>
      <c r="K15" s="42">
        <f t="shared" si="2"/>
        <v>35</v>
      </c>
    </row>
    <row r="16" spans="1:11">
      <c r="A16" s="70" t="s">
        <v>139</v>
      </c>
      <c r="B16" s="71" t="s">
        <v>195</v>
      </c>
      <c r="C16" s="72">
        <v>32.9</v>
      </c>
      <c r="D16" s="73">
        <v>38</v>
      </c>
      <c r="E16" s="72">
        <v>58</v>
      </c>
      <c r="F16" s="72">
        <v>52</v>
      </c>
      <c r="G16" s="74">
        <f t="shared" si="0"/>
        <v>110</v>
      </c>
      <c r="H16" s="75">
        <f t="shared" si="1"/>
        <v>72</v>
      </c>
      <c r="I16" s="77">
        <v>21849</v>
      </c>
      <c r="K16" s="42">
        <f t="shared" si="2"/>
        <v>33</v>
      </c>
    </row>
    <row r="17" spans="1:11">
      <c r="A17" s="70" t="s">
        <v>162</v>
      </c>
      <c r="B17" s="71" t="s">
        <v>198</v>
      </c>
      <c r="C17" s="72">
        <v>25.2</v>
      </c>
      <c r="D17" s="73">
        <v>30</v>
      </c>
      <c r="E17" s="72">
        <v>56</v>
      </c>
      <c r="F17" s="72">
        <v>49</v>
      </c>
      <c r="G17" s="74">
        <f t="shared" si="0"/>
        <v>105</v>
      </c>
      <c r="H17" s="75">
        <f t="shared" si="1"/>
        <v>75</v>
      </c>
      <c r="I17" s="77">
        <v>28721</v>
      </c>
      <c r="K17" s="42">
        <f t="shared" si="2"/>
        <v>34</v>
      </c>
    </row>
    <row r="18" spans="1:11">
      <c r="A18" s="70" t="s">
        <v>148</v>
      </c>
      <c r="B18" s="71" t="s">
        <v>198</v>
      </c>
      <c r="C18" s="72">
        <v>28.7</v>
      </c>
      <c r="D18" s="73">
        <v>34</v>
      </c>
      <c r="E18" s="72">
        <v>55</v>
      </c>
      <c r="F18" s="72">
        <v>56</v>
      </c>
      <c r="G18" s="74">
        <f t="shared" si="0"/>
        <v>111</v>
      </c>
      <c r="H18" s="75">
        <f t="shared" si="1"/>
        <v>77</v>
      </c>
      <c r="I18" s="77">
        <v>27009</v>
      </c>
      <c r="K18" s="42">
        <f t="shared" si="2"/>
        <v>39</v>
      </c>
    </row>
    <row r="19" spans="1:11">
      <c r="A19" s="70" t="s">
        <v>140</v>
      </c>
      <c r="B19" s="71" t="s">
        <v>195</v>
      </c>
      <c r="C19" s="72">
        <v>34.200000000000003</v>
      </c>
      <c r="D19" s="73">
        <v>40</v>
      </c>
      <c r="E19" s="72">
        <v>62</v>
      </c>
      <c r="F19" s="72">
        <v>58</v>
      </c>
      <c r="G19" s="74">
        <f t="shared" si="0"/>
        <v>120</v>
      </c>
      <c r="H19" s="75">
        <f t="shared" si="1"/>
        <v>80</v>
      </c>
      <c r="I19" s="77">
        <v>22887</v>
      </c>
      <c r="K19" s="42">
        <f t="shared" si="2"/>
        <v>38</v>
      </c>
    </row>
    <row r="20" spans="1:11">
      <c r="A20" s="70" t="s">
        <v>231</v>
      </c>
      <c r="B20" s="71" t="s">
        <v>189</v>
      </c>
      <c r="C20" s="72">
        <v>32.4</v>
      </c>
      <c r="D20" s="73">
        <v>38</v>
      </c>
      <c r="E20" s="72">
        <v>59</v>
      </c>
      <c r="F20" s="72">
        <v>62</v>
      </c>
      <c r="G20" s="74">
        <f t="shared" si="0"/>
        <v>121</v>
      </c>
      <c r="H20" s="75">
        <f t="shared" si="1"/>
        <v>83</v>
      </c>
      <c r="I20" s="77">
        <v>17664</v>
      </c>
      <c r="K20" s="42">
        <f t="shared" si="2"/>
        <v>43</v>
      </c>
    </row>
    <row r="21" spans="1:11" ht="19.5">
      <c r="A21" s="101" t="s">
        <v>142</v>
      </c>
      <c r="B21" s="71" t="s">
        <v>191</v>
      </c>
      <c r="C21" s="72">
        <v>27.6</v>
      </c>
      <c r="D21" s="102" t="s">
        <v>9</v>
      </c>
      <c r="E21" s="103" t="s">
        <v>9</v>
      </c>
      <c r="F21" s="103" t="s">
        <v>9</v>
      </c>
      <c r="G21" s="104" t="s">
        <v>9</v>
      </c>
      <c r="H21" s="105" t="s">
        <v>9</v>
      </c>
      <c r="I21" s="77">
        <v>27699</v>
      </c>
      <c r="J21" s="1"/>
    </row>
    <row r="22" spans="1:11" ht="19.5" thickBot="1">
      <c r="A22" s="106" t="s">
        <v>175</v>
      </c>
      <c r="B22" s="107" t="s">
        <v>189</v>
      </c>
      <c r="C22" s="108">
        <v>28.1</v>
      </c>
      <c r="D22" s="109" t="s">
        <v>5</v>
      </c>
      <c r="E22" s="108" t="s">
        <v>207</v>
      </c>
      <c r="F22" s="108" t="s">
        <v>208</v>
      </c>
      <c r="G22" s="111" t="s">
        <v>9</v>
      </c>
      <c r="H22" s="112" t="s">
        <v>9</v>
      </c>
      <c r="I22" s="110">
        <v>21714</v>
      </c>
      <c r="J22" s="1"/>
    </row>
  </sheetData>
  <sortState xmlns:xlrd2="http://schemas.microsoft.com/office/spreadsheetml/2017/richdata2" ref="A13:I22">
    <sortCondition ref="H13:H22"/>
    <sortCondition ref="F13:F22"/>
    <sortCondition ref="E13:E22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8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35" bestFit="1" customWidth="1"/>
    <col min="11" max="16384" width="11.42578125" style="1"/>
  </cols>
  <sheetData>
    <row r="1" spans="1:11" ht="30.75">
      <c r="A1" s="144" t="s">
        <v>6</v>
      </c>
      <c r="B1" s="144"/>
      <c r="C1" s="144"/>
      <c r="D1" s="144"/>
      <c r="E1" s="144"/>
      <c r="F1" s="144"/>
      <c r="G1" s="144"/>
      <c r="H1" s="144"/>
      <c r="I1" s="1"/>
    </row>
    <row r="2" spans="1:11" ht="30.75">
      <c r="A2" s="144" t="s">
        <v>7</v>
      </c>
      <c r="B2" s="144"/>
      <c r="C2" s="144"/>
      <c r="D2" s="144"/>
      <c r="E2" s="144"/>
      <c r="F2" s="144"/>
      <c r="G2" s="144"/>
      <c r="H2" s="144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45" t="str">
        <f>'CAB Hasta 9,9'!A4:H4</f>
        <v>LINKSPINAMAR</v>
      </c>
      <c r="B4" s="145"/>
      <c r="C4" s="145"/>
      <c r="D4" s="145"/>
      <c r="E4" s="145"/>
      <c r="F4" s="145"/>
      <c r="G4" s="145"/>
      <c r="H4" s="145"/>
      <c r="I4" s="1"/>
    </row>
    <row r="5" spans="1:11" ht="25.5">
      <c r="A5" s="145" t="str">
        <f>'CAB Hasta 9,9'!A5:H5</f>
        <v>S.A.</v>
      </c>
      <c r="B5" s="145"/>
      <c r="C5" s="145"/>
      <c r="D5" s="145"/>
      <c r="E5" s="145"/>
      <c r="F5" s="145"/>
      <c r="G5" s="145"/>
      <c r="H5" s="145"/>
      <c r="I5" s="1"/>
    </row>
    <row r="6" spans="1:11" ht="26.25">
      <c r="A6" s="150" t="str">
        <f>'CAB Hasta 9,9'!A6:H6</f>
        <v>6° FECHA DEL RANKING DE MAYORES</v>
      </c>
      <c r="B6" s="150"/>
      <c r="C6" s="150"/>
      <c r="D6" s="150"/>
      <c r="E6" s="150"/>
      <c r="F6" s="150"/>
      <c r="G6" s="150"/>
      <c r="H6" s="150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47" t="str">
        <f>'CAB Hasta 9,9'!A8:H8</f>
        <v>DOS VUELTAS DE 9 HOYOS MEDAL PLAY</v>
      </c>
      <c r="B8" s="147"/>
      <c r="C8" s="147"/>
      <c r="D8" s="147"/>
      <c r="E8" s="147"/>
      <c r="F8" s="147"/>
      <c r="G8" s="147"/>
      <c r="H8" s="147"/>
      <c r="I8" s="1"/>
    </row>
    <row r="9" spans="1:11" ht="19.5">
      <c r="A9" s="148" t="str">
        <f>'CAB Hasta 9,9'!A9:H9</f>
        <v>SABADO 05 Y DOMINGO 06 DE OCTUBRE DE 2024</v>
      </c>
      <c r="B9" s="148"/>
      <c r="C9" s="148"/>
      <c r="D9" s="148"/>
      <c r="E9" s="148"/>
      <c r="F9" s="148"/>
      <c r="G9" s="148"/>
      <c r="H9" s="148"/>
      <c r="I9" s="1"/>
    </row>
    <row r="10" spans="1:11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1" ht="20.25" thickBot="1">
      <c r="A11" s="141" t="s">
        <v>30</v>
      </c>
      <c r="B11" s="142"/>
      <c r="C11" s="142"/>
      <c r="D11" s="142"/>
      <c r="E11" s="142"/>
      <c r="F11" s="142"/>
      <c r="G11" s="142"/>
      <c r="H11" s="143"/>
      <c r="I11" s="1"/>
    </row>
    <row r="12" spans="1:1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76" t="s">
        <v>22</v>
      </c>
      <c r="J12" s="34"/>
      <c r="K12" s="41" t="s">
        <v>23</v>
      </c>
    </row>
    <row r="13" spans="1:11" ht="20.25" thickBot="1">
      <c r="A13" s="70" t="s">
        <v>70</v>
      </c>
      <c r="B13" s="71" t="s">
        <v>194</v>
      </c>
      <c r="C13" s="72">
        <v>8.6</v>
      </c>
      <c r="D13" s="73">
        <v>10</v>
      </c>
      <c r="E13" s="72">
        <v>40</v>
      </c>
      <c r="F13" s="72">
        <v>43</v>
      </c>
      <c r="G13" s="113">
        <f t="shared" ref="G13:G19" si="0">SUM(E13+F13)</f>
        <v>83</v>
      </c>
      <c r="H13" s="75">
        <f t="shared" ref="H13:H19" si="1">(G13-D13)</f>
        <v>73</v>
      </c>
      <c r="I13" s="77">
        <v>35020</v>
      </c>
      <c r="J13" s="55" t="s">
        <v>29</v>
      </c>
      <c r="K13" s="42">
        <f t="shared" ref="K13:K19" si="2">(F13-D13*0.5)</f>
        <v>38</v>
      </c>
    </row>
    <row r="14" spans="1:11" ht="20.25" thickBot="1">
      <c r="A14" s="70" t="s">
        <v>89</v>
      </c>
      <c r="B14" s="71" t="s">
        <v>189</v>
      </c>
      <c r="C14" s="72">
        <v>11.6</v>
      </c>
      <c r="D14" s="73">
        <v>14</v>
      </c>
      <c r="E14" s="72">
        <v>47</v>
      </c>
      <c r="F14" s="72">
        <v>42</v>
      </c>
      <c r="G14" s="74">
        <f t="shared" si="0"/>
        <v>89</v>
      </c>
      <c r="H14" s="114">
        <f t="shared" si="1"/>
        <v>75</v>
      </c>
      <c r="I14" s="77">
        <v>25095</v>
      </c>
      <c r="J14" s="55" t="s">
        <v>19</v>
      </c>
      <c r="K14" s="42">
        <f t="shared" si="2"/>
        <v>35</v>
      </c>
    </row>
    <row r="15" spans="1:11" ht="20.25" thickBot="1">
      <c r="A15" s="70" t="s">
        <v>68</v>
      </c>
      <c r="B15" s="71" t="s">
        <v>189</v>
      </c>
      <c r="C15" s="72">
        <v>0.6</v>
      </c>
      <c r="D15" s="73">
        <v>1</v>
      </c>
      <c r="E15" s="72">
        <v>40</v>
      </c>
      <c r="F15" s="72">
        <v>37</v>
      </c>
      <c r="G15" s="113">
        <f t="shared" si="0"/>
        <v>77</v>
      </c>
      <c r="H15" s="75">
        <f t="shared" si="1"/>
        <v>76</v>
      </c>
      <c r="I15" s="77">
        <v>25922</v>
      </c>
      <c r="J15" s="55" t="s">
        <v>28</v>
      </c>
      <c r="K15" s="42">
        <f t="shared" si="2"/>
        <v>36.5</v>
      </c>
    </row>
    <row r="16" spans="1:11">
      <c r="A16" s="70" t="s">
        <v>83</v>
      </c>
      <c r="B16" s="71" t="s">
        <v>192</v>
      </c>
      <c r="C16" s="72">
        <v>10.3</v>
      </c>
      <c r="D16" s="73">
        <v>12</v>
      </c>
      <c r="E16" s="72">
        <v>49</v>
      </c>
      <c r="F16" s="72">
        <v>39</v>
      </c>
      <c r="G16" s="74">
        <f t="shared" si="0"/>
        <v>88</v>
      </c>
      <c r="H16" s="75">
        <f t="shared" si="1"/>
        <v>76</v>
      </c>
      <c r="I16" s="77">
        <v>26905</v>
      </c>
      <c r="K16" s="42">
        <f t="shared" si="2"/>
        <v>33</v>
      </c>
    </row>
    <row r="17" spans="1:11">
      <c r="A17" s="70" t="s">
        <v>90</v>
      </c>
      <c r="B17" s="71" t="s">
        <v>189</v>
      </c>
      <c r="C17" s="72">
        <v>18.7</v>
      </c>
      <c r="D17" s="73">
        <v>22</v>
      </c>
      <c r="E17" s="72">
        <v>50</v>
      </c>
      <c r="F17" s="72">
        <v>50</v>
      </c>
      <c r="G17" s="74">
        <f t="shared" si="0"/>
        <v>100</v>
      </c>
      <c r="H17" s="75">
        <f t="shared" si="1"/>
        <v>78</v>
      </c>
      <c r="I17" s="77">
        <v>19642</v>
      </c>
      <c r="K17" s="42">
        <f t="shared" si="2"/>
        <v>39</v>
      </c>
    </row>
    <row r="18" spans="1:11">
      <c r="A18" s="70" t="s">
        <v>69</v>
      </c>
      <c r="B18" s="71" t="s">
        <v>189</v>
      </c>
      <c r="C18" s="72">
        <v>3.2</v>
      </c>
      <c r="D18" s="73">
        <v>4</v>
      </c>
      <c r="E18" s="72">
        <v>38</v>
      </c>
      <c r="F18" s="72">
        <v>45</v>
      </c>
      <c r="G18" s="74">
        <f t="shared" si="0"/>
        <v>83</v>
      </c>
      <c r="H18" s="75">
        <f t="shared" si="1"/>
        <v>79</v>
      </c>
      <c r="I18" s="77">
        <v>33060</v>
      </c>
      <c r="K18" s="42">
        <f t="shared" si="2"/>
        <v>43</v>
      </c>
    </row>
    <row r="19" spans="1:11">
      <c r="A19" s="70" t="s">
        <v>88</v>
      </c>
      <c r="B19" s="71" t="s">
        <v>189</v>
      </c>
      <c r="C19" s="72">
        <v>19.600000000000001</v>
      </c>
      <c r="D19" s="73">
        <v>23</v>
      </c>
      <c r="E19" s="72">
        <v>58</v>
      </c>
      <c r="F19" s="72">
        <v>51</v>
      </c>
      <c r="G19" s="74">
        <f t="shared" si="0"/>
        <v>109</v>
      </c>
      <c r="H19" s="75">
        <f t="shared" si="1"/>
        <v>86</v>
      </c>
      <c r="I19" s="77">
        <v>21908</v>
      </c>
      <c r="K19" s="42">
        <f t="shared" si="2"/>
        <v>39.5</v>
      </c>
    </row>
    <row r="20" spans="1:11" ht="19.5">
      <c r="A20" s="101" t="s">
        <v>111</v>
      </c>
      <c r="B20" s="71" t="s">
        <v>190</v>
      </c>
      <c r="C20" s="72">
        <v>18.399999999999999</v>
      </c>
      <c r="D20" s="102" t="s">
        <v>9</v>
      </c>
      <c r="E20" s="103" t="s">
        <v>9</v>
      </c>
      <c r="F20" s="103" t="s">
        <v>9</v>
      </c>
      <c r="G20" s="104" t="s">
        <v>9</v>
      </c>
      <c r="H20" s="105" t="s">
        <v>9</v>
      </c>
      <c r="I20" s="77">
        <v>36191</v>
      </c>
    </row>
    <row r="21" spans="1:11">
      <c r="A21" s="70" t="s">
        <v>91</v>
      </c>
      <c r="B21" s="71" t="s">
        <v>195</v>
      </c>
      <c r="C21" s="72">
        <v>11.4</v>
      </c>
      <c r="D21" s="73" t="s">
        <v>5</v>
      </c>
      <c r="E21" s="72" t="s">
        <v>207</v>
      </c>
      <c r="F21" s="72" t="s">
        <v>208</v>
      </c>
      <c r="G21" s="104" t="s">
        <v>9</v>
      </c>
      <c r="H21" s="105" t="s">
        <v>9</v>
      </c>
      <c r="I21" s="77">
        <v>26288</v>
      </c>
    </row>
    <row r="22" spans="1:11" ht="19.5" thickBot="1">
      <c r="A22" s="106" t="s">
        <v>87</v>
      </c>
      <c r="B22" s="107" t="s">
        <v>202</v>
      </c>
      <c r="C22" s="108">
        <v>17.8</v>
      </c>
      <c r="D22" s="109" t="s">
        <v>5</v>
      </c>
      <c r="E22" s="108" t="s">
        <v>207</v>
      </c>
      <c r="F22" s="108" t="s">
        <v>208</v>
      </c>
      <c r="G22" s="111" t="s">
        <v>9</v>
      </c>
      <c r="H22" s="112" t="s">
        <v>9</v>
      </c>
      <c r="I22" s="110">
        <v>25038</v>
      </c>
      <c r="J22" s="1"/>
    </row>
    <row r="23" spans="1:11" ht="19.5" thickBot="1">
      <c r="D23" s="1"/>
      <c r="E23" s="1"/>
      <c r="F23" s="1"/>
      <c r="G23" s="1"/>
      <c r="H23" s="1"/>
      <c r="I23" s="1"/>
      <c r="J23" s="1"/>
    </row>
    <row r="24" spans="1:11" ht="20.25" thickBot="1">
      <c r="A24" s="141" t="s">
        <v>31</v>
      </c>
      <c r="B24" s="142"/>
      <c r="C24" s="142"/>
      <c r="D24" s="142"/>
      <c r="E24" s="142"/>
      <c r="F24" s="142"/>
      <c r="G24" s="142"/>
      <c r="H24" s="143"/>
      <c r="I24" s="1"/>
      <c r="J24" s="1"/>
    </row>
    <row r="25" spans="1:11" ht="20.25" thickBot="1">
      <c r="A25" s="4" t="s">
        <v>0</v>
      </c>
      <c r="B25" s="5" t="s">
        <v>8</v>
      </c>
      <c r="C25" s="5" t="s">
        <v>13</v>
      </c>
      <c r="D25" s="4" t="s">
        <v>1</v>
      </c>
      <c r="E25" s="4" t="s">
        <v>2</v>
      </c>
      <c r="F25" s="4" t="s">
        <v>3</v>
      </c>
      <c r="G25" s="4" t="s">
        <v>4</v>
      </c>
      <c r="H25" s="4" t="s">
        <v>5</v>
      </c>
      <c r="I25" s="76" t="s">
        <v>22</v>
      </c>
      <c r="J25" s="34"/>
      <c r="K25" s="41" t="s">
        <v>23</v>
      </c>
    </row>
    <row r="26" spans="1:11" ht="20.25" thickBot="1">
      <c r="A26" s="70" t="s">
        <v>161</v>
      </c>
      <c r="B26" s="71" t="s">
        <v>195</v>
      </c>
      <c r="C26" s="72">
        <v>41.9</v>
      </c>
      <c r="D26" s="73">
        <v>48</v>
      </c>
      <c r="E26" s="72">
        <v>62</v>
      </c>
      <c r="F26" s="72">
        <v>49</v>
      </c>
      <c r="G26" s="74">
        <f t="shared" ref="G26:G38" si="3">SUM(E26+F26)</f>
        <v>111</v>
      </c>
      <c r="H26" s="114">
        <f t="shared" ref="H26:H38" si="4">(G26-D26)</f>
        <v>63</v>
      </c>
      <c r="I26" s="77">
        <v>20615</v>
      </c>
      <c r="J26" s="55" t="s">
        <v>18</v>
      </c>
      <c r="K26" s="42">
        <f t="shared" ref="K26:K42" si="5">(F26-D26*0.5)</f>
        <v>25</v>
      </c>
    </row>
    <row r="27" spans="1:11" ht="20.25" thickBot="1">
      <c r="A27" s="70" t="s">
        <v>185</v>
      </c>
      <c r="B27" s="71" t="s">
        <v>195</v>
      </c>
      <c r="C27" s="72">
        <v>27.4</v>
      </c>
      <c r="D27" s="73">
        <v>32</v>
      </c>
      <c r="E27" s="72">
        <v>51</v>
      </c>
      <c r="F27" s="72">
        <v>46</v>
      </c>
      <c r="G27" s="74">
        <f t="shared" si="3"/>
        <v>97</v>
      </c>
      <c r="H27" s="114">
        <f t="shared" si="4"/>
        <v>65</v>
      </c>
      <c r="I27" s="77">
        <v>21460</v>
      </c>
      <c r="J27" s="55" t="s">
        <v>19</v>
      </c>
      <c r="K27" s="42">
        <f t="shared" si="5"/>
        <v>30</v>
      </c>
    </row>
    <row r="28" spans="1:11">
      <c r="A28" s="70" t="s">
        <v>155</v>
      </c>
      <c r="B28" s="71" t="s">
        <v>189</v>
      </c>
      <c r="C28" s="72">
        <v>29.6</v>
      </c>
      <c r="D28" s="73">
        <v>34</v>
      </c>
      <c r="E28" s="72">
        <v>54</v>
      </c>
      <c r="F28" s="72">
        <v>50</v>
      </c>
      <c r="G28" s="74">
        <f t="shared" si="3"/>
        <v>104</v>
      </c>
      <c r="H28" s="75">
        <f t="shared" si="4"/>
        <v>70</v>
      </c>
      <c r="I28" s="77">
        <v>19796</v>
      </c>
      <c r="K28" s="42">
        <f t="shared" si="5"/>
        <v>33</v>
      </c>
    </row>
    <row r="29" spans="1:11">
      <c r="A29" s="70" t="s">
        <v>158</v>
      </c>
      <c r="B29" s="71" t="s">
        <v>198</v>
      </c>
      <c r="C29" s="72">
        <v>22.4</v>
      </c>
      <c r="D29" s="73">
        <v>26</v>
      </c>
      <c r="E29" s="72">
        <v>49</v>
      </c>
      <c r="F29" s="72">
        <v>48</v>
      </c>
      <c r="G29" s="74">
        <f t="shared" si="3"/>
        <v>97</v>
      </c>
      <c r="H29" s="75">
        <f t="shared" si="4"/>
        <v>71</v>
      </c>
      <c r="I29" s="77">
        <v>22991</v>
      </c>
      <c r="K29" s="42">
        <f t="shared" si="5"/>
        <v>35</v>
      </c>
    </row>
    <row r="30" spans="1:11">
      <c r="A30" s="70" t="s">
        <v>238</v>
      </c>
      <c r="B30" s="71" t="s">
        <v>189</v>
      </c>
      <c r="C30" s="72">
        <v>30.1</v>
      </c>
      <c r="D30" s="73">
        <v>35</v>
      </c>
      <c r="E30" s="72">
        <v>52</v>
      </c>
      <c r="F30" s="72">
        <v>54</v>
      </c>
      <c r="G30" s="74">
        <f t="shared" si="3"/>
        <v>106</v>
      </c>
      <c r="H30" s="75">
        <f t="shared" si="4"/>
        <v>71</v>
      </c>
      <c r="I30" s="77">
        <v>22585</v>
      </c>
      <c r="K30" s="42">
        <f t="shared" si="5"/>
        <v>36.5</v>
      </c>
    </row>
    <row r="31" spans="1:11">
      <c r="A31" s="70" t="s">
        <v>239</v>
      </c>
      <c r="B31" s="71" t="s">
        <v>195</v>
      </c>
      <c r="C31" s="72">
        <v>32.799999999999997</v>
      </c>
      <c r="D31" s="73">
        <v>38</v>
      </c>
      <c r="E31" s="72">
        <v>54</v>
      </c>
      <c r="F31" s="72">
        <v>56</v>
      </c>
      <c r="G31" s="74">
        <f t="shared" si="3"/>
        <v>110</v>
      </c>
      <c r="H31" s="75">
        <f t="shared" si="4"/>
        <v>72</v>
      </c>
      <c r="I31" s="77">
        <v>15400</v>
      </c>
      <c r="K31" s="42">
        <f t="shared" si="5"/>
        <v>37</v>
      </c>
    </row>
    <row r="32" spans="1:11">
      <c r="A32" s="70" t="s">
        <v>176</v>
      </c>
      <c r="B32" s="71" t="s">
        <v>236</v>
      </c>
      <c r="C32" s="72">
        <v>36.4</v>
      </c>
      <c r="D32" s="73">
        <v>42</v>
      </c>
      <c r="E32" s="72">
        <v>57</v>
      </c>
      <c r="F32" s="72">
        <v>61</v>
      </c>
      <c r="G32" s="74">
        <f t="shared" si="3"/>
        <v>118</v>
      </c>
      <c r="H32" s="75">
        <f t="shared" si="4"/>
        <v>76</v>
      </c>
      <c r="I32" s="77">
        <v>21897</v>
      </c>
      <c r="K32" s="42">
        <f t="shared" si="5"/>
        <v>40</v>
      </c>
    </row>
    <row r="33" spans="1:11">
      <c r="A33" s="70" t="s">
        <v>154</v>
      </c>
      <c r="B33" s="71" t="s">
        <v>205</v>
      </c>
      <c r="C33" s="72">
        <v>24.1</v>
      </c>
      <c r="D33" s="73">
        <v>28</v>
      </c>
      <c r="E33" s="72">
        <v>50</v>
      </c>
      <c r="F33" s="72">
        <v>55</v>
      </c>
      <c r="G33" s="74">
        <f t="shared" si="3"/>
        <v>105</v>
      </c>
      <c r="H33" s="75">
        <f t="shared" si="4"/>
        <v>77</v>
      </c>
      <c r="I33" s="77">
        <v>25298</v>
      </c>
      <c r="K33" s="42">
        <f t="shared" si="5"/>
        <v>41</v>
      </c>
    </row>
    <row r="34" spans="1:11">
      <c r="A34" s="70" t="s">
        <v>126</v>
      </c>
      <c r="B34" s="71" t="s">
        <v>194</v>
      </c>
      <c r="C34" s="72">
        <v>32</v>
      </c>
      <c r="D34" s="73">
        <v>37</v>
      </c>
      <c r="E34" s="72">
        <v>53</v>
      </c>
      <c r="F34" s="72">
        <v>61</v>
      </c>
      <c r="G34" s="74">
        <f t="shared" si="3"/>
        <v>114</v>
      </c>
      <c r="H34" s="75">
        <f t="shared" si="4"/>
        <v>77</v>
      </c>
      <c r="I34" s="77">
        <v>27625</v>
      </c>
      <c r="K34" s="42">
        <f t="shared" si="5"/>
        <v>42.5</v>
      </c>
    </row>
    <row r="35" spans="1:11">
      <c r="A35" s="70" t="s">
        <v>221</v>
      </c>
      <c r="B35" s="71" t="s">
        <v>192</v>
      </c>
      <c r="C35" s="72">
        <v>22.3</v>
      </c>
      <c r="D35" s="73">
        <v>26</v>
      </c>
      <c r="E35" s="72">
        <v>55</v>
      </c>
      <c r="F35" s="72">
        <v>51</v>
      </c>
      <c r="G35" s="74">
        <f t="shared" si="3"/>
        <v>106</v>
      </c>
      <c r="H35" s="75">
        <f t="shared" si="4"/>
        <v>80</v>
      </c>
      <c r="I35" s="77">
        <v>23005</v>
      </c>
      <c r="K35" s="42">
        <f t="shared" si="5"/>
        <v>38</v>
      </c>
    </row>
    <row r="36" spans="1:11">
      <c r="A36" s="70" t="s">
        <v>160</v>
      </c>
      <c r="B36" s="71" t="s">
        <v>195</v>
      </c>
      <c r="C36" s="72">
        <v>39.700000000000003</v>
      </c>
      <c r="D36" s="73">
        <v>46</v>
      </c>
      <c r="E36" s="72">
        <v>67</v>
      </c>
      <c r="F36" s="72">
        <v>60</v>
      </c>
      <c r="G36" s="74">
        <f t="shared" si="3"/>
        <v>127</v>
      </c>
      <c r="H36" s="75">
        <f t="shared" si="4"/>
        <v>81</v>
      </c>
      <c r="I36" s="77">
        <v>20992</v>
      </c>
      <c r="K36" s="42">
        <f t="shared" si="5"/>
        <v>37</v>
      </c>
    </row>
    <row r="37" spans="1:11">
      <c r="A37" s="70" t="s">
        <v>137</v>
      </c>
      <c r="B37" s="71" t="s">
        <v>189</v>
      </c>
      <c r="C37" s="72">
        <v>32.700000000000003</v>
      </c>
      <c r="D37" s="73">
        <v>38</v>
      </c>
      <c r="E37" s="72">
        <v>65</v>
      </c>
      <c r="F37" s="72">
        <v>55</v>
      </c>
      <c r="G37" s="74">
        <f t="shared" si="3"/>
        <v>120</v>
      </c>
      <c r="H37" s="75">
        <f t="shared" si="4"/>
        <v>82</v>
      </c>
      <c r="I37" s="77">
        <v>28889</v>
      </c>
      <c r="K37" s="42">
        <f t="shared" si="5"/>
        <v>36</v>
      </c>
    </row>
    <row r="38" spans="1:11">
      <c r="A38" s="70" t="s">
        <v>229</v>
      </c>
      <c r="B38" s="71" t="s">
        <v>189</v>
      </c>
      <c r="C38" s="72">
        <v>25.4</v>
      </c>
      <c r="D38" s="73">
        <v>29</v>
      </c>
      <c r="E38" s="72">
        <v>60</v>
      </c>
      <c r="F38" s="72">
        <v>54</v>
      </c>
      <c r="G38" s="74">
        <f t="shared" si="3"/>
        <v>114</v>
      </c>
      <c r="H38" s="75">
        <f t="shared" si="4"/>
        <v>85</v>
      </c>
      <c r="I38" s="77">
        <v>18905</v>
      </c>
      <c r="K38" s="42">
        <f t="shared" si="5"/>
        <v>39.5</v>
      </c>
    </row>
    <row r="39" spans="1:11">
      <c r="A39" s="70" t="s">
        <v>220</v>
      </c>
      <c r="B39" s="71" t="s">
        <v>192</v>
      </c>
      <c r="C39" s="72">
        <v>20.6</v>
      </c>
      <c r="D39" s="73" t="s">
        <v>5</v>
      </c>
      <c r="E39" s="72" t="s">
        <v>207</v>
      </c>
      <c r="F39" s="72" t="s">
        <v>208</v>
      </c>
      <c r="G39" s="104" t="s">
        <v>9</v>
      </c>
      <c r="H39" s="105" t="s">
        <v>9</v>
      </c>
      <c r="I39" s="77">
        <v>27154</v>
      </c>
    </row>
    <row r="40" spans="1:11" ht="19.5">
      <c r="A40" s="101" t="s">
        <v>136</v>
      </c>
      <c r="B40" s="71" t="s">
        <v>194</v>
      </c>
      <c r="C40" s="72">
        <v>21.2</v>
      </c>
      <c r="D40" s="102" t="s">
        <v>9</v>
      </c>
      <c r="E40" s="103" t="s">
        <v>9</v>
      </c>
      <c r="F40" s="103" t="s">
        <v>9</v>
      </c>
      <c r="G40" s="104" t="s">
        <v>9</v>
      </c>
      <c r="H40" s="105" t="s">
        <v>9</v>
      </c>
      <c r="I40" s="77">
        <v>23820</v>
      </c>
    </row>
    <row r="41" spans="1:11" ht="19.5">
      <c r="A41" s="101" t="s">
        <v>156</v>
      </c>
      <c r="B41" s="71" t="s">
        <v>198</v>
      </c>
      <c r="C41" s="72">
        <v>28.6</v>
      </c>
      <c r="D41" s="102" t="s">
        <v>9</v>
      </c>
      <c r="E41" s="103" t="s">
        <v>9</v>
      </c>
      <c r="F41" s="103" t="s">
        <v>9</v>
      </c>
      <c r="G41" s="104" t="s">
        <v>9</v>
      </c>
      <c r="H41" s="105" t="s">
        <v>9</v>
      </c>
      <c r="I41" s="77">
        <v>26325</v>
      </c>
    </row>
    <row r="42" spans="1:11" ht="20.25" thickBot="1">
      <c r="A42" s="184" t="s">
        <v>159</v>
      </c>
      <c r="B42" s="107" t="s">
        <v>195</v>
      </c>
      <c r="C42" s="108">
        <v>33.9</v>
      </c>
      <c r="D42" s="185" t="s">
        <v>9</v>
      </c>
      <c r="E42" s="186" t="s">
        <v>9</v>
      </c>
      <c r="F42" s="186" t="s">
        <v>9</v>
      </c>
      <c r="G42" s="111" t="s">
        <v>9</v>
      </c>
      <c r="H42" s="112" t="s">
        <v>9</v>
      </c>
      <c r="I42" s="110">
        <v>17465</v>
      </c>
    </row>
    <row r="43" spans="1:11">
      <c r="D43" s="1"/>
      <c r="E43" s="1"/>
      <c r="F43" s="1"/>
      <c r="G43" s="1"/>
      <c r="H43" s="1"/>
      <c r="I43" s="1"/>
      <c r="J43" s="1"/>
    </row>
    <row r="44" spans="1:11">
      <c r="D44" s="1"/>
      <c r="E44" s="1"/>
      <c r="F44" s="1"/>
      <c r="G44" s="1"/>
      <c r="H44" s="1"/>
      <c r="I44" s="1"/>
      <c r="J44" s="1"/>
    </row>
    <row r="45" spans="1:11">
      <c r="D45" s="1"/>
      <c r="E45" s="1"/>
      <c r="F45" s="1"/>
      <c r="G45" s="1"/>
      <c r="H45" s="1"/>
      <c r="I45" s="1"/>
      <c r="J45" s="1"/>
    </row>
    <row r="46" spans="1:11">
      <c r="D46" s="1"/>
      <c r="E46" s="1"/>
      <c r="F46" s="1"/>
      <c r="G46" s="1"/>
      <c r="H46" s="1"/>
      <c r="I46" s="1"/>
      <c r="J46" s="1"/>
    </row>
    <row r="47" spans="1:11">
      <c r="D47" s="1"/>
      <c r="E47" s="1"/>
      <c r="F47" s="1"/>
      <c r="G47" s="1"/>
      <c r="H47" s="1"/>
      <c r="I47" s="1"/>
      <c r="J47" s="1"/>
    </row>
    <row r="48" spans="1:11">
      <c r="D48" s="1"/>
      <c r="E48" s="1"/>
      <c r="F48" s="1"/>
      <c r="G48" s="1"/>
      <c r="H48" s="1"/>
      <c r="I48" s="1"/>
      <c r="J48" s="1"/>
    </row>
  </sheetData>
  <sortState xmlns:xlrd2="http://schemas.microsoft.com/office/spreadsheetml/2017/richdata2" ref="A26:I42">
    <sortCondition ref="H26:H42"/>
    <sortCondition ref="F26:F42"/>
    <sortCondition ref="E26:E42"/>
  </sortState>
  <mergeCells count="9">
    <mergeCell ref="A24:H24"/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AP127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29" customWidth="1"/>
    <col min="9" max="9" width="12.85546875" style="27" customWidth="1"/>
    <col min="10" max="10" width="9.5703125" style="35" customWidth="1"/>
    <col min="11" max="11" width="16" style="1" bestFit="1" customWidth="1"/>
    <col min="12" max="12" width="24.42578125" style="1" bestFit="1" customWidth="1"/>
    <col min="13" max="13" width="13.140625" style="1" bestFit="1" customWidth="1"/>
    <col min="14" max="14" width="6.28515625" style="1" hidden="1" customWidth="1"/>
    <col min="15" max="23" width="2.85546875" style="1" hidden="1" customWidth="1"/>
    <col min="24" max="24" width="4.28515625" style="1" hidden="1" customWidth="1"/>
    <col min="25" max="35" width="4.28515625" style="1" bestFit="1" customWidth="1"/>
    <col min="36" max="38" width="12" style="1" bestFit="1" customWidth="1"/>
    <col min="39" max="39" width="3.85546875" style="1" bestFit="1" customWidth="1"/>
    <col min="40" max="16384" width="11.42578125" style="1"/>
  </cols>
  <sheetData>
    <row r="1" spans="1:42" ht="30.75">
      <c r="A1" s="144" t="s">
        <v>6</v>
      </c>
      <c r="B1" s="144"/>
      <c r="C1" s="144"/>
      <c r="D1" s="144"/>
      <c r="E1" s="144"/>
      <c r="F1" s="144"/>
      <c r="G1" s="144"/>
      <c r="H1" s="144"/>
      <c r="I1" s="1"/>
    </row>
    <row r="2" spans="1:42" ht="30.75">
      <c r="A2" s="144" t="s">
        <v>7</v>
      </c>
      <c r="B2" s="144"/>
      <c r="C2" s="144"/>
      <c r="D2" s="144"/>
      <c r="E2" s="144"/>
      <c r="F2" s="144"/>
      <c r="G2" s="144"/>
      <c r="H2" s="144"/>
      <c r="I2" s="1"/>
    </row>
    <row r="3" spans="1:42">
      <c r="A3" s="1"/>
      <c r="B3" s="1"/>
      <c r="C3" s="1"/>
      <c r="D3" s="1"/>
      <c r="E3" s="1"/>
      <c r="F3" s="1"/>
      <c r="G3" s="1"/>
      <c r="H3" s="1"/>
      <c r="I3" s="1"/>
    </row>
    <row r="4" spans="1:42" ht="25.5">
      <c r="A4" s="145" t="str">
        <f>DAM!A4</f>
        <v>LINKSPINAMAR</v>
      </c>
      <c r="B4" s="145"/>
      <c r="C4" s="145"/>
      <c r="D4" s="145"/>
      <c r="E4" s="145"/>
      <c r="F4" s="145"/>
      <c r="G4" s="145"/>
      <c r="H4" s="145"/>
      <c r="I4" s="1"/>
    </row>
    <row r="5" spans="1:42" ht="25.5">
      <c r="A5" s="145" t="str">
        <f>DAM!A5</f>
        <v>S.A.</v>
      </c>
      <c r="B5" s="145"/>
      <c r="C5" s="145"/>
      <c r="D5" s="145"/>
      <c r="E5" s="145"/>
      <c r="F5" s="145"/>
      <c r="G5" s="145"/>
      <c r="H5" s="145"/>
      <c r="I5" s="1"/>
    </row>
    <row r="6" spans="1:42" ht="26.25">
      <c r="A6" s="146" t="str">
        <f>DAM!A6</f>
        <v>6° FECHA DEL RANKING DE MAYORES</v>
      </c>
      <c r="B6" s="146"/>
      <c r="C6" s="146"/>
      <c r="D6" s="146"/>
      <c r="E6" s="146"/>
      <c r="F6" s="146"/>
      <c r="G6" s="146"/>
      <c r="H6" s="146"/>
      <c r="I6" s="1"/>
    </row>
    <row r="7" spans="1:42" ht="20.25">
      <c r="A7" s="6"/>
      <c r="B7" s="6"/>
      <c r="C7" s="6"/>
      <c r="D7" s="6"/>
      <c r="E7" s="6"/>
      <c r="F7" s="6"/>
      <c r="G7" s="6"/>
      <c r="H7" s="6"/>
      <c r="I7" s="1"/>
    </row>
    <row r="8" spans="1:42" ht="19.5">
      <c r="A8" s="147" t="s">
        <v>20</v>
      </c>
      <c r="B8" s="147"/>
      <c r="C8" s="147"/>
      <c r="D8" s="147"/>
      <c r="E8" s="147"/>
      <c r="F8" s="147"/>
      <c r="G8" s="147"/>
      <c r="H8" s="147"/>
      <c r="I8" s="1"/>
    </row>
    <row r="9" spans="1:42" ht="19.5">
      <c r="A9" s="148" t="str">
        <f>'CAB Hasta 9,9'!A9:H9</f>
        <v>SABADO 05 Y DOMINGO 06 DE OCTUBRE DE 2024</v>
      </c>
      <c r="B9" s="148"/>
      <c r="C9" s="148"/>
      <c r="D9" s="148"/>
      <c r="E9" s="148"/>
      <c r="F9" s="148"/>
      <c r="G9" s="148"/>
      <c r="H9" s="148"/>
      <c r="I9" s="1"/>
    </row>
    <row r="10" spans="1:42" ht="20.25" thickBot="1">
      <c r="A10" s="149"/>
      <c r="B10" s="149"/>
      <c r="C10" s="149"/>
      <c r="D10" s="149"/>
      <c r="E10" s="149"/>
      <c r="F10" s="149"/>
      <c r="G10" s="149"/>
      <c r="H10" s="149"/>
      <c r="I10" s="1"/>
    </row>
    <row r="11" spans="1:42" ht="20.25" thickBot="1">
      <c r="A11" s="141" t="s">
        <v>25</v>
      </c>
      <c r="B11" s="142"/>
      <c r="C11" s="142"/>
      <c r="D11" s="142"/>
      <c r="E11" s="142"/>
      <c r="F11" s="142"/>
      <c r="G11" s="142"/>
      <c r="H11" s="143"/>
      <c r="I11" s="1"/>
    </row>
    <row r="12" spans="1:42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76" t="s">
        <v>22</v>
      </c>
      <c r="J12" s="35"/>
      <c r="K12" s="53">
        <v>45657</v>
      </c>
      <c r="L12" s="1"/>
      <c r="M12" s="122"/>
      <c r="N12" s="122"/>
      <c r="O12" s="131" t="s">
        <v>32</v>
      </c>
      <c r="P12" s="132"/>
      <c r="Q12" s="132"/>
      <c r="R12" s="132"/>
      <c r="S12" s="132"/>
      <c r="T12" s="132"/>
      <c r="U12" s="132"/>
      <c r="V12" s="132"/>
      <c r="W12" s="133"/>
      <c r="X12" s="1"/>
      <c r="Y12" s="153" t="s">
        <v>32</v>
      </c>
      <c r="Z12" s="154"/>
      <c r="AA12" s="154"/>
      <c r="AB12" s="154"/>
      <c r="AC12" s="154"/>
      <c r="AD12" s="154"/>
      <c r="AE12" s="154"/>
      <c r="AF12" s="154"/>
      <c r="AG12" s="155"/>
      <c r="AH12" s="1"/>
      <c r="AI12" s="1"/>
      <c r="AJ12" s="1"/>
      <c r="AK12" s="1"/>
      <c r="AL12" s="1"/>
      <c r="AM12" s="1"/>
      <c r="AN12" s="95"/>
      <c r="AO12" s="95"/>
      <c r="AP12" s="95"/>
    </row>
    <row r="13" spans="1:42" ht="19.5">
      <c r="A13" s="70" t="s">
        <v>47</v>
      </c>
      <c r="B13" s="71" t="s">
        <v>194</v>
      </c>
      <c r="C13" s="72">
        <v>0.9</v>
      </c>
      <c r="D13" s="73">
        <v>2</v>
      </c>
      <c r="E13" s="72">
        <v>34</v>
      </c>
      <c r="F13" s="72">
        <v>37</v>
      </c>
      <c r="G13" s="113">
        <f t="shared" ref="G13:G37" si="0">SUM(E13+F13)</f>
        <v>71</v>
      </c>
      <c r="H13" s="105" t="s">
        <v>9</v>
      </c>
      <c r="I13" s="77">
        <v>25144</v>
      </c>
      <c r="J13" s="56" t="s">
        <v>28</v>
      </c>
      <c r="K13" s="45">
        <f>DATEDIF(I13,$K$12,"Y")</f>
        <v>56</v>
      </c>
      <c r="M13" s="123" t="s">
        <v>0</v>
      </c>
      <c r="N13" s="123" t="s">
        <v>33</v>
      </c>
      <c r="O13" s="123">
        <v>1</v>
      </c>
      <c r="P13" s="123">
        <v>2</v>
      </c>
      <c r="Q13" s="123">
        <v>3</v>
      </c>
      <c r="R13" s="123">
        <v>4</v>
      </c>
      <c r="S13" s="123">
        <v>5</v>
      </c>
      <c r="T13" s="123">
        <v>6</v>
      </c>
      <c r="U13" s="123">
        <v>7</v>
      </c>
      <c r="V13" s="123">
        <v>8</v>
      </c>
      <c r="W13" s="123">
        <v>9</v>
      </c>
      <c r="X13" s="124" t="s">
        <v>2</v>
      </c>
      <c r="Y13" s="123">
        <v>10</v>
      </c>
      <c r="Z13" s="123">
        <v>11</v>
      </c>
      <c r="AA13" s="123">
        <v>12</v>
      </c>
      <c r="AB13" s="123">
        <v>13</v>
      </c>
      <c r="AC13" s="123">
        <v>14</v>
      </c>
      <c r="AD13" s="123">
        <v>15</v>
      </c>
      <c r="AE13" s="123">
        <v>16</v>
      </c>
      <c r="AF13" s="123">
        <v>17</v>
      </c>
      <c r="AG13" s="123">
        <v>18</v>
      </c>
      <c r="AH13" s="124" t="s">
        <v>3</v>
      </c>
      <c r="AI13" s="123" t="s">
        <v>4</v>
      </c>
      <c r="AJ13" s="123" t="s">
        <v>34</v>
      </c>
      <c r="AK13" s="123" t="s">
        <v>35</v>
      </c>
      <c r="AL13" s="123" t="s">
        <v>36</v>
      </c>
    </row>
    <row r="14" spans="1:42" ht="19.5">
      <c r="A14" s="70" t="s">
        <v>100</v>
      </c>
      <c r="B14" s="71" t="s">
        <v>193</v>
      </c>
      <c r="C14" s="72">
        <v>0.2</v>
      </c>
      <c r="D14" s="73">
        <v>1</v>
      </c>
      <c r="E14" s="72">
        <v>37</v>
      </c>
      <c r="F14" s="72">
        <v>36</v>
      </c>
      <c r="G14" s="113">
        <f t="shared" si="0"/>
        <v>73</v>
      </c>
      <c r="H14" s="105" t="s">
        <v>9</v>
      </c>
      <c r="I14" s="77">
        <v>32333</v>
      </c>
      <c r="J14" s="56" t="s">
        <v>29</v>
      </c>
      <c r="K14" s="45">
        <f t="shared" ref="K14:K27" si="1">DATEDIF(I14,$K$12,"Y")</f>
        <v>36</v>
      </c>
      <c r="M14" s="134" t="s">
        <v>210</v>
      </c>
      <c r="N14" s="126">
        <v>0</v>
      </c>
      <c r="O14" s="126">
        <v>4</v>
      </c>
      <c r="P14" s="126">
        <v>4</v>
      </c>
      <c r="Q14" s="126">
        <v>3</v>
      </c>
      <c r="R14" s="126">
        <v>4</v>
      </c>
      <c r="S14" s="126">
        <v>5</v>
      </c>
      <c r="T14" s="126">
        <v>3</v>
      </c>
      <c r="U14" s="126">
        <v>4</v>
      </c>
      <c r="V14" s="126">
        <v>5</v>
      </c>
      <c r="W14" s="126">
        <v>5</v>
      </c>
      <c r="X14" s="127">
        <f>SUM(O14:W14)</f>
        <v>37</v>
      </c>
      <c r="Y14" s="126">
        <v>5</v>
      </c>
      <c r="Z14" s="126">
        <v>3</v>
      </c>
      <c r="AA14" s="126">
        <v>4</v>
      </c>
      <c r="AB14" s="128">
        <v>2</v>
      </c>
      <c r="AC14" s="128">
        <v>4</v>
      </c>
      <c r="AD14" s="128">
        <v>5</v>
      </c>
      <c r="AE14" s="129">
        <v>4</v>
      </c>
      <c r="AF14" s="129">
        <v>5</v>
      </c>
      <c r="AG14" s="129">
        <v>4</v>
      </c>
      <c r="AH14" s="127">
        <f>SUM(Y14:AG14)</f>
        <v>36</v>
      </c>
      <c r="AI14" s="126">
        <f>SUM(X14+AH14)</f>
        <v>73</v>
      </c>
      <c r="AJ14" s="127">
        <f>AH14-(N14*0.5)</f>
        <v>36</v>
      </c>
      <c r="AK14" s="135">
        <f>SUM(AB14:AG14)-N14*0.33</f>
        <v>24</v>
      </c>
      <c r="AL14" s="129">
        <f>SUM(AE14:AG14)-N14*0.1666</f>
        <v>13</v>
      </c>
      <c r="AM14" s="130" t="s">
        <v>12</v>
      </c>
    </row>
    <row r="15" spans="1:42" ht="19.5">
      <c r="A15" s="70" t="s">
        <v>74</v>
      </c>
      <c r="B15" s="71" t="s">
        <v>189</v>
      </c>
      <c r="C15" s="72">
        <v>0.7</v>
      </c>
      <c r="D15" s="73">
        <v>2</v>
      </c>
      <c r="E15" s="72">
        <v>37</v>
      </c>
      <c r="F15" s="72">
        <v>36</v>
      </c>
      <c r="G15" s="74">
        <f t="shared" si="0"/>
        <v>73</v>
      </c>
      <c r="H15" s="105" t="s">
        <v>9</v>
      </c>
      <c r="I15" s="77">
        <v>26222</v>
      </c>
      <c r="K15" s="45">
        <f t="shared" si="1"/>
        <v>53</v>
      </c>
      <c r="M15" s="125" t="s">
        <v>209</v>
      </c>
      <c r="N15" s="126">
        <v>0</v>
      </c>
      <c r="O15" s="126">
        <v>4</v>
      </c>
      <c r="P15" s="126">
        <v>4</v>
      </c>
      <c r="Q15" s="126">
        <v>3</v>
      </c>
      <c r="R15" s="126">
        <v>4</v>
      </c>
      <c r="S15" s="126">
        <v>7</v>
      </c>
      <c r="T15" s="126">
        <v>3</v>
      </c>
      <c r="U15" s="126">
        <v>4</v>
      </c>
      <c r="V15" s="126">
        <v>4</v>
      </c>
      <c r="W15" s="126">
        <v>4</v>
      </c>
      <c r="X15" s="127">
        <f>SUM(O15:W15)</f>
        <v>37</v>
      </c>
      <c r="Y15" s="126">
        <v>4</v>
      </c>
      <c r="Z15" s="126">
        <v>3</v>
      </c>
      <c r="AA15" s="126">
        <v>4</v>
      </c>
      <c r="AB15" s="128">
        <v>2</v>
      </c>
      <c r="AC15" s="128">
        <v>4</v>
      </c>
      <c r="AD15" s="128">
        <v>4</v>
      </c>
      <c r="AE15" s="129">
        <v>5</v>
      </c>
      <c r="AF15" s="129">
        <v>5</v>
      </c>
      <c r="AG15" s="129">
        <v>5</v>
      </c>
      <c r="AH15" s="127">
        <f>SUM(Y15:AG15)</f>
        <v>36</v>
      </c>
      <c r="AI15" s="126">
        <f>SUM(X15+AH15)</f>
        <v>73</v>
      </c>
      <c r="AJ15" s="127">
        <f>AH15-(N15*0.5)</f>
        <v>36</v>
      </c>
      <c r="AK15" s="128">
        <f>SUM(AB15:AG15)-N15*0.33</f>
        <v>25</v>
      </c>
      <c r="AL15" s="129">
        <f>SUM(AE15:AG15)-N15*0.1666</f>
        <v>15</v>
      </c>
      <c r="AM15" s="130" t="s">
        <v>211</v>
      </c>
    </row>
    <row r="16" spans="1:42">
      <c r="A16" s="70" t="s">
        <v>60</v>
      </c>
      <c r="B16" s="71" t="s">
        <v>189</v>
      </c>
      <c r="C16" s="72">
        <v>-2.2999999999999998</v>
      </c>
      <c r="D16" s="73">
        <v>-2</v>
      </c>
      <c r="E16" s="72">
        <v>40</v>
      </c>
      <c r="F16" s="72">
        <v>34</v>
      </c>
      <c r="G16" s="74">
        <f t="shared" si="0"/>
        <v>74</v>
      </c>
      <c r="H16" s="105" t="s">
        <v>9</v>
      </c>
      <c r="I16" s="77">
        <v>36181</v>
      </c>
      <c r="K16" s="45">
        <f t="shared" si="1"/>
        <v>25</v>
      </c>
    </row>
    <row r="17" spans="1:11">
      <c r="A17" s="70" t="s">
        <v>57</v>
      </c>
      <c r="B17" s="71" t="s">
        <v>189</v>
      </c>
      <c r="C17" s="72">
        <v>4.3</v>
      </c>
      <c r="D17" s="73">
        <v>6</v>
      </c>
      <c r="E17" s="72">
        <v>41</v>
      </c>
      <c r="F17" s="72">
        <v>35</v>
      </c>
      <c r="G17" s="74">
        <f t="shared" si="0"/>
        <v>76</v>
      </c>
      <c r="H17" s="105" t="s">
        <v>9</v>
      </c>
      <c r="I17" s="77">
        <v>33380</v>
      </c>
      <c r="K17" s="45">
        <f t="shared" si="1"/>
        <v>33</v>
      </c>
    </row>
    <row r="18" spans="1:11">
      <c r="A18" s="70" t="s">
        <v>82</v>
      </c>
      <c r="B18" s="71" t="s">
        <v>192</v>
      </c>
      <c r="C18" s="72">
        <v>-0.3</v>
      </c>
      <c r="D18" s="73">
        <v>1</v>
      </c>
      <c r="E18" s="72">
        <v>40</v>
      </c>
      <c r="F18" s="72">
        <v>36</v>
      </c>
      <c r="G18" s="74">
        <f t="shared" si="0"/>
        <v>76</v>
      </c>
      <c r="H18" s="105" t="s">
        <v>9</v>
      </c>
      <c r="I18" s="77">
        <v>27636</v>
      </c>
      <c r="K18" s="45">
        <f t="shared" si="1"/>
        <v>49</v>
      </c>
    </row>
    <row r="19" spans="1:11">
      <c r="A19" s="70" t="s">
        <v>107</v>
      </c>
      <c r="B19" s="71" t="s">
        <v>193</v>
      </c>
      <c r="C19" s="72">
        <v>5.9</v>
      </c>
      <c r="D19" s="73">
        <v>8</v>
      </c>
      <c r="E19" s="72">
        <v>39</v>
      </c>
      <c r="F19" s="72">
        <v>37</v>
      </c>
      <c r="G19" s="74">
        <f t="shared" si="0"/>
        <v>76</v>
      </c>
      <c r="H19" s="105" t="s">
        <v>9</v>
      </c>
      <c r="I19" s="77">
        <v>29087</v>
      </c>
      <c r="K19" s="45">
        <f t="shared" si="1"/>
        <v>45</v>
      </c>
    </row>
    <row r="20" spans="1:11">
      <c r="A20" s="70" t="s">
        <v>73</v>
      </c>
      <c r="B20" s="71" t="s">
        <v>193</v>
      </c>
      <c r="C20" s="72">
        <v>-0.3</v>
      </c>
      <c r="D20" s="73">
        <v>1</v>
      </c>
      <c r="E20" s="72">
        <v>39</v>
      </c>
      <c r="F20" s="72">
        <v>38</v>
      </c>
      <c r="G20" s="74">
        <f t="shared" si="0"/>
        <v>77</v>
      </c>
      <c r="H20" s="105" t="s">
        <v>9</v>
      </c>
      <c r="I20" s="77">
        <v>29431</v>
      </c>
      <c r="K20" s="45">
        <f t="shared" si="1"/>
        <v>44</v>
      </c>
    </row>
    <row r="21" spans="1:11">
      <c r="A21" s="70" t="s">
        <v>103</v>
      </c>
      <c r="B21" s="71" t="s">
        <v>195</v>
      </c>
      <c r="C21" s="72">
        <v>1.2</v>
      </c>
      <c r="D21" s="73">
        <v>2</v>
      </c>
      <c r="E21" s="72">
        <v>38</v>
      </c>
      <c r="F21" s="72">
        <v>39</v>
      </c>
      <c r="G21" s="74">
        <f t="shared" si="0"/>
        <v>77</v>
      </c>
      <c r="H21" s="105" t="s">
        <v>9</v>
      </c>
      <c r="I21" s="77">
        <v>27313</v>
      </c>
      <c r="K21" s="45">
        <f t="shared" si="1"/>
        <v>50</v>
      </c>
    </row>
    <row r="22" spans="1:11">
      <c r="A22" s="70" t="s">
        <v>58</v>
      </c>
      <c r="B22" s="71" t="s">
        <v>189</v>
      </c>
      <c r="C22" s="72">
        <v>-1.8</v>
      </c>
      <c r="D22" s="73">
        <v>-1</v>
      </c>
      <c r="E22" s="72">
        <v>39</v>
      </c>
      <c r="F22" s="72">
        <v>39</v>
      </c>
      <c r="G22" s="74">
        <f t="shared" si="0"/>
        <v>78</v>
      </c>
      <c r="H22" s="105" t="s">
        <v>9</v>
      </c>
      <c r="I22" s="77">
        <v>30234</v>
      </c>
      <c r="K22" s="45">
        <f t="shared" si="1"/>
        <v>42</v>
      </c>
    </row>
    <row r="23" spans="1:11">
      <c r="A23" s="70" t="s">
        <v>50</v>
      </c>
      <c r="B23" s="71" t="s">
        <v>194</v>
      </c>
      <c r="C23" s="72">
        <v>2.2000000000000002</v>
      </c>
      <c r="D23" s="73">
        <v>3</v>
      </c>
      <c r="E23" s="72">
        <v>38</v>
      </c>
      <c r="F23" s="72">
        <v>40</v>
      </c>
      <c r="G23" s="74">
        <f t="shared" si="0"/>
        <v>78</v>
      </c>
      <c r="H23" s="105" t="s">
        <v>9</v>
      </c>
      <c r="I23" s="77">
        <v>29151</v>
      </c>
      <c r="K23" s="45">
        <f t="shared" si="1"/>
        <v>45</v>
      </c>
    </row>
    <row r="24" spans="1:11">
      <c r="A24" s="70" t="s">
        <v>49</v>
      </c>
      <c r="B24" s="71" t="s">
        <v>194</v>
      </c>
      <c r="C24" s="72">
        <v>7.8</v>
      </c>
      <c r="D24" s="73">
        <v>10</v>
      </c>
      <c r="E24" s="72">
        <v>40</v>
      </c>
      <c r="F24" s="72">
        <v>39</v>
      </c>
      <c r="G24" s="74">
        <f t="shared" si="0"/>
        <v>79</v>
      </c>
      <c r="H24" s="105" t="s">
        <v>9</v>
      </c>
      <c r="I24" s="77">
        <v>29104</v>
      </c>
      <c r="K24" s="45">
        <f t="shared" si="1"/>
        <v>45</v>
      </c>
    </row>
    <row r="25" spans="1:11">
      <c r="A25" s="70" t="s">
        <v>199</v>
      </c>
      <c r="B25" s="71" t="s">
        <v>200</v>
      </c>
      <c r="C25" s="72">
        <v>6.5</v>
      </c>
      <c r="D25" s="73">
        <v>8</v>
      </c>
      <c r="E25" s="72">
        <v>39</v>
      </c>
      <c r="F25" s="72">
        <v>40</v>
      </c>
      <c r="G25" s="74">
        <f t="shared" si="0"/>
        <v>79</v>
      </c>
      <c r="H25" s="105" t="s">
        <v>9</v>
      </c>
      <c r="I25" s="77">
        <v>28067</v>
      </c>
      <c r="K25" s="45">
        <f t="shared" si="1"/>
        <v>48</v>
      </c>
    </row>
    <row r="26" spans="1:11">
      <c r="A26" s="70" t="s">
        <v>65</v>
      </c>
      <c r="B26" s="71" t="s">
        <v>195</v>
      </c>
      <c r="C26" s="72">
        <v>5.2</v>
      </c>
      <c r="D26" s="73">
        <v>7</v>
      </c>
      <c r="E26" s="72">
        <v>43</v>
      </c>
      <c r="F26" s="72">
        <v>37</v>
      </c>
      <c r="G26" s="74">
        <f t="shared" si="0"/>
        <v>80</v>
      </c>
      <c r="H26" s="105" t="s">
        <v>9</v>
      </c>
      <c r="I26" s="77">
        <v>25939</v>
      </c>
      <c r="K26" s="45">
        <f t="shared" si="1"/>
        <v>53</v>
      </c>
    </row>
    <row r="27" spans="1:11">
      <c r="A27" s="70" t="s">
        <v>101</v>
      </c>
      <c r="B27" s="71" t="s">
        <v>193</v>
      </c>
      <c r="C27" s="72">
        <v>2.2999999999999998</v>
      </c>
      <c r="D27" s="73">
        <v>4</v>
      </c>
      <c r="E27" s="72">
        <v>42</v>
      </c>
      <c r="F27" s="72">
        <v>38</v>
      </c>
      <c r="G27" s="74">
        <f t="shared" si="0"/>
        <v>80</v>
      </c>
      <c r="H27" s="105" t="s">
        <v>9</v>
      </c>
      <c r="I27" s="77">
        <v>34912</v>
      </c>
      <c r="K27" s="45">
        <f t="shared" si="1"/>
        <v>29</v>
      </c>
    </row>
    <row r="28" spans="1:11">
      <c r="A28" s="70" t="s">
        <v>108</v>
      </c>
      <c r="B28" s="71" t="s">
        <v>193</v>
      </c>
      <c r="C28" s="72">
        <v>6.8</v>
      </c>
      <c r="D28" s="73">
        <v>9</v>
      </c>
      <c r="E28" s="72">
        <v>40</v>
      </c>
      <c r="F28" s="72">
        <v>40</v>
      </c>
      <c r="G28" s="74">
        <f t="shared" si="0"/>
        <v>80</v>
      </c>
      <c r="H28" s="105" t="s">
        <v>9</v>
      </c>
      <c r="I28" s="77">
        <v>28088</v>
      </c>
      <c r="K28" s="45">
        <f t="shared" ref="K28:K50" si="2">DATEDIF(I28,$K$12,"Y")</f>
        <v>48</v>
      </c>
    </row>
    <row r="29" spans="1:11">
      <c r="A29" s="70" t="s">
        <v>63</v>
      </c>
      <c r="B29" s="71" t="s">
        <v>194</v>
      </c>
      <c r="C29" s="72">
        <v>4.4000000000000004</v>
      </c>
      <c r="D29" s="73">
        <v>6</v>
      </c>
      <c r="E29" s="72">
        <v>40</v>
      </c>
      <c r="F29" s="72">
        <v>40</v>
      </c>
      <c r="G29" s="74">
        <f t="shared" si="0"/>
        <v>80</v>
      </c>
      <c r="H29" s="105" t="s">
        <v>9</v>
      </c>
      <c r="I29" s="77">
        <v>29031</v>
      </c>
      <c r="K29" s="45">
        <f t="shared" si="2"/>
        <v>45</v>
      </c>
    </row>
    <row r="30" spans="1:11">
      <c r="A30" s="70" t="s">
        <v>96</v>
      </c>
      <c r="B30" s="71" t="s">
        <v>192</v>
      </c>
      <c r="C30" s="72">
        <v>2.4</v>
      </c>
      <c r="D30" s="73">
        <v>4</v>
      </c>
      <c r="E30" s="72">
        <v>39</v>
      </c>
      <c r="F30" s="72">
        <v>41</v>
      </c>
      <c r="G30" s="74">
        <f t="shared" si="0"/>
        <v>80</v>
      </c>
      <c r="H30" s="105" t="s">
        <v>9</v>
      </c>
      <c r="I30" s="77">
        <v>32761</v>
      </c>
      <c r="K30" s="45">
        <f t="shared" si="2"/>
        <v>35</v>
      </c>
    </row>
    <row r="31" spans="1:11">
      <c r="A31" s="70" t="s">
        <v>79</v>
      </c>
      <c r="B31" s="71" t="s">
        <v>194</v>
      </c>
      <c r="C31" s="72">
        <v>3.8</v>
      </c>
      <c r="D31" s="73">
        <v>5</v>
      </c>
      <c r="E31" s="72">
        <v>38</v>
      </c>
      <c r="F31" s="72">
        <v>42</v>
      </c>
      <c r="G31" s="74">
        <f t="shared" si="0"/>
        <v>80</v>
      </c>
      <c r="H31" s="105" t="s">
        <v>9</v>
      </c>
      <c r="I31" s="77">
        <v>29994</v>
      </c>
      <c r="K31" s="45">
        <f t="shared" si="2"/>
        <v>42</v>
      </c>
    </row>
    <row r="32" spans="1:11">
      <c r="A32" s="70" t="s">
        <v>46</v>
      </c>
      <c r="B32" s="71" t="s">
        <v>194</v>
      </c>
      <c r="C32" s="72">
        <v>5.6</v>
      </c>
      <c r="D32" s="73">
        <v>7</v>
      </c>
      <c r="E32" s="72">
        <v>37</v>
      </c>
      <c r="F32" s="72">
        <v>43</v>
      </c>
      <c r="G32" s="74">
        <f t="shared" si="0"/>
        <v>80</v>
      </c>
      <c r="H32" s="105" t="s">
        <v>9</v>
      </c>
      <c r="I32" s="77">
        <v>28522</v>
      </c>
      <c r="K32" s="45">
        <f t="shared" si="2"/>
        <v>46</v>
      </c>
    </row>
    <row r="33" spans="1:11">
      <c r="A33" s="70" t="s">
        <v>98</v>
      </c>
      <c r="B33" s="71" t="s">
        <v>192</v>
      </c>
      <c r="C33" s="72">
        <v>2.6</v>
      </c>
      <c r="D33" s="73">
        <v>4</v>
      </c>
      <c r="E33" s="72">
        <v>37</v>
      </c>
      <c r="F33" s="72">
        <v>43</v>
      </c>
      <c r="G33" s="74">
        <f t="shared" si="0"/>
        <v>80</v>
      </c>
      <c r="H33" s="105" t="s">
        <v>9</v>
      </c>
      <c r="I33" s="77">
        <v>32925</v>
      </c>
      <c r="J33" s="69"/>
      <c r="K33" s="45">
        <f t="shared" si="2"/>
        <v>34</v>
      </c>
    </row>
    <row r="34" spans="1:11">
      <c r="A34" s="70" t="s">
        <v>56</v>
      </c>
      <c r="B34" s="71" t="s">
        <v>190</v>
      </c>
      <c r="C34" s="72">
        <v>4.4000000000000004</v>
      </c>
      <c r="D34" s="73">
        <v>6</v>
      </c>
      <c r="E34" s="72">
        <v>41</v>
      </c>
      <c r="F34" s="72">
        <v>40</v>
      </c>
      <c r="G34" s="74">
        <f t="shared" si="0"/>
        <v>81</v>
      </c>
      <c r="H34" s="105" t="s">
        <v>9</v>
      </c>
      <c r="I34" s="77">
        <v>34253</v>
      </c>
      <c r="K34" s="45">
        <f t="shared" si="2"/>
        <v>31</v>
      </c>
    </row>
    <row r="35" spans="1:11">
      <c r="A35" s="70" t="s">
        <v>99</v>
      </c>
      <c r="B35" s="71" t="s">
        <v>201</v>
      </c>
      <c r="C35" s="72">
        <v>6.7</v>
      </c>
      <c r="D35" s="73">
        <v>9</v>
      </c>
      <c r="E35" s="72">
        <v>41</v>
      </c>
      <c r="F35" s="72">
        <v>41</v>
      </c>
      <c r="G35" s="74">
        <f t="shared" si="0"/>
        <v>82</v>
      </c>
      <c r="H35" s="105" t="s">
        <v>9</v>
      </c>
      <c r="I35" s="77">
        <v>23870</v>
      </c>
      <c r="K35" s="45">
        <f t="shared" si="2"/>
        <v>59</v>
      </c>
    </row>
    <row r="36" spans="1:11">
      <c r="A36" s="70" t="s">
        <v>71</v>
      </c>
      <c r="B36" s="71" t="s">
        <v>193</v>
      </c>
      <c r="C36" s="72">
        <v>5.0999999999999996</v>
      </c>
      <c r="D36" s="73">
        <v>7</v>
      </c>
      <c r="E36" s="72">
        <v>47</v>
      </c>
      <c r="F36" s="72">
        <v>36</v>
      </c>
      <c r="G36" s="74">
        <f t="shared" si="0"/>
        <v>83</v>
      </c>
      <c r="H36" s="105" t="s">
        <v>9</v>
      </c>
      <c r="I36" s="77">
        <v>26357</v>
      </c>
      <c r="K36" s="45">
        <f t="shared" si="2"/>
        <v>52</v>
      </c>
    </row>
    <row r="37" spans="1:11">
      <c r="A37" s="70" t="s">
        <v>94</v>
      </c>
      <c r="B37" s="71" t="s">
        <v>203</v>
      </c>
      <c r="C37" s="72">
        <v>8.1999999999999993</v>
      </c>
      <c r="D37" s="73">
        <v>10</v>
      </c>
      <c r="E37" s="72">
        <v>42</v>
      </c>
      <c r="F37" s="72">
        <v>41</v>
      </c>
      <c r="G37" s="74">
        <f t="shared" si="0"/>
        <v>83</v>
      </c>
      <c r="H37" s="105" t="s">
        <v>9</v>
      </c>
      <c r="I37" s="77">
        <v>27613</v>
      </c>
      <c r="K37" s="45">
        <f t="shared" si="2"/>
        <v>49</v>
      </c>
    </row>
    <row r="38" spans="1:11">
      <c r="A38" s="70" t="s">
        <v>241</v>
      </c>
      <c r="B38" s="71" t="s">
        <v>190</v>
      </c>
      <c r="C38" s="72" t="s">
        <v>240</v>
      </c>
      <c r="D38" s="73">
        <v>15</v>
      </c>
      <c r="E38" s="72">
        <v>42</v>
      </c>
      <c r="F38" s="72">
        <v>41</v>
      </c>
      <c r="G38" s="74">
        <v>83</v>
      </c>
      <c r="H38" s="105" t="s">
        <v>9</v>
      </c>
      <c r="I38" s="77">
        <v>23265</v>
      </c>
      <c r="K38" s="45">
        <f t="shared" si="2"/>
        <v>61</v>
      </c>
    </row>
    <row r="39" spans="1:11">
      <c r="A39" s="70" t="s">
        <v>67</v>
      </c>
      <c r="B39" s="71" t="s">
        <v>195</v>
      </c>
      <c r="C39" s="72">
        <v>4.5999999999999996</v>
      </c>
      <c r="D39" s="73">
        <v>6</v>
      </c>
      <c r="E39" s="72">
        <v>41</v>
      </c>
      <c r="F39" s="72">
        <v>42</v>
      </c>
      <c r="G39" s="74">
        <f t="shared" ref="G39:G70" si="3">SUM(E39+F39)</f>
        <v>83</v>
      </c>
      <c r="H39" s="105" t="s">
        <v>9</v>
      </c>
      <c r="I39" s="77">
        <v>28240</v>
      </c>
      <c r="K39" s="45">
        <f t="shared" si="2"/>
        <v>47</v>
      </c>
    </row>
    <row r="40" spans="1:11">
      <c r="A40" s="70" t="s">
        <v>59</v>
      </c>
      <c r="B40" s="71" t="s">
        <v>189</v>
      </c>
      <c r="C40" s="72">
        <v>1.8</v>
      </c>
      <c r="D40" s="73">
        <v>3</v>
      </c>
      <c r="E40" s="72">
        <v>39</v>
      </c>
      <c r="F40" s="72">
        <v>44</v>
      </c>
      <c r="G40" s="74">
        <f t="shared" si="3"/>
        <v>83</v>
      </c>
      <c r="H40" s="105" t="s">
        <v>9</v>
      </c>
      <c r="I40" s="77">
        <v>35717</v>
      </c>
      <c r="K40" s="45">
        <f t="shared" si="2"/>
        <v>27</v>
      </c>
    </row>
    <row r="41" spans="1:11">
      <c r="A41" s="70" t="s">
        <v>72</v>
      </c>
      <c r="B41" s="71" t="s">
        <v>193</v>
      </c>
      <c r="C41" s="72">
        <v>5.6</v>
      </c>
      <c r="D41" s="73">
        <v>7</v>
      </c>
      <c r="E41" s="72">
        <v>43</v>
      </c>
      <c r="F41" s="72">
        <v>41</v>
      </c>
      <c r="G41" s="74">
        <f t="shared" si="3"/>
        <v>84</v>
      </c>
      <c r="H41" s="105" t="s">
        <v>9</v>
      </c>
      <c r="I41" s="77">
        <v>34101</v>
      </c>
      <c r="K41" s="45">
        <f t="shared" si="2"/>
        <v>31</v>
      </c>
    </row>
    <row r="42" spans="1:11">
      <c r="A42" s="70" t="s">
        <v>51</v>
      </c>
      <c r="B42" s="71" t="s">
        <v>205</v>
      </c>
      <c r="C42" s="72">
        <v>8.4</v>
      </c>
      <c r="D42" s="73">
        <v>11</v>
      </c>
      <c r="E42" s="72">
        <v>42</v>
      </c>
      <c r="F42" s="72">
        <v>42</v>
      </c>
      <c r="G42" s="74">
        <f t="shared" si="3"/>
        <v>84</v>
      </c>
      <c r="H42" s="105" t="s">
        <v>9</v>
      </c>
      <c r="I42" s="77">
        <v>22166</v>
      </c>
      <c r="K42" s="45">
        <f t="shared" si="2"/>
        <v>64</v>
      </c>
    </row>
    <row r="43" spans="1:11">
      <c r="A43" s="70" t="s">
        <v>85</v>
      </c>
      <c r="B43" s="71" t="s">
        <v>192</v>
      </c>
      <c r="C43" s="72">
        <v>6.5</v>
      </c>
      <c r="D43" s="73">
        <v>8</v>
      </c>
      <c r="E43" s="72">
        <v>42</v>
      </c>
      <c r="F43" s="72">
        <v>42</v>
      </c>
      <c r="G43" s="74">
        <f t="shared" si="3"/>
        <v>84</v>
      </c>
      <c r="H43" s="105" t="s">
        <v>9</v>
      </c>
      <c r="I43" s="77">
        <v>23605</v>
      </c>
      <c r="K43" s="45">
        <f t="shared" si="2"/>
        <v>60</v>
      </c>
    </row>
    <row r="44" spans="1:11">
      <c r="A44" s="70" t="s">
        <v>97</v>
      </c>
      <c r="B44" s="71" t="s">
        <v>192</v>
      </c>
      <c r="C44" s="72">
        <v>2.2999999999999998</v>
      </c>
      <c r="D44" s="73">
        <v>4</v>
      </c>
      <c r="E44" s="72">
        <v>41</v>
      </c>
      <c r="F44" s="72">
        <v>43</v>
      </c>
      <c r="G44" s="74">
        <f t="shared" si="3"/>
        <v>84</v>
      </c>
      <c r="H44" s="105" t="s">
        <v>9</v>
      </c>
      <c r="I44" s="77">
        <v>35650</v>
      </c>
      <c r="K44" s="45">
        <f t="shared" si="2"/>
        <v>27</v>
      </c>
    </row>
    <row r="45" spans="1:11">
      <c r="A45" s="70" t="s">
        <v>64</v>
      </c>
      <c r="B45" s="71" t="s">
        <v>195</v>
      </c>
      <c r="C45" s="72">
        <v>5.6</v>
      </c>
      <c r="D45" s="73">
        <v>7</v>
      </c>
      <c r="E45" s="72">
        <v>45</v>
      </c>
      <c r="F45" s="72">
        <v>40</v>
      </c>
      <c r="G45" s="74">
        <f t="shared" si="3"/>
        <v>85</v>
      </c>
      <c r="H45" s="105" t="s">
        <v>9</v>
      </c>
      <c r="I45" s="77">
        <v>26007</v>
      </c>
      <c r="K45" s="45">
        <f t="shared" si="2"/>
        <v>53</v>
      </c>
    </row>
    <row r="46" spans="1:11">
      <c r="A46" s="70" t="s">
        <v>55</v>
      </c>
      <c r="B46" s="71" t="s">
        <v>194</v>
      </c>
      <c r="C46" s="72">
        <v>5</v>
      </c>
      <c r="D46" s="73">
        <v>7</v>
      </c>
      <c r="E46" s="72">
        <v>43</v>
      </c>
      <c r="F46" s="72">
        <v>43</v>
      </c>
      <c r="G46" s="74">
        <f t="shared" si="3"/>
        <v>86</v>
      </c>
      <c r="H46" s="105" t="s">
        <v>9</v>
      </c>
      <c r="I46" s="77">
        <v>35313</v>
      </c>
      <c r="K46" s="45">
        <f t="shared" si="2"/>
        <v>28</v>
      </c>
    </row>
    <row r="47" spans="1:11">
      <c r="A47" s="70" t="s">
        <v>75</v>
      </c>
      <c r="B47" s="71" t="s">
        <v>192</v>
      </c>
      <c r="C47" s="72">
        <v>4.5999999999999996</v>
      </c>
      <c r="D47" s="73">
        <v>6</v>
      </c>
      <c r="E47" s="72">
        <v>43</v>
      </c>
      <c r="F47" s="72">
        <v>43</v>
      </c>
      <c r="G47" s="74">
        <f t="shared" si="3"/>
        <v>86</v>
      </c>
      <c r="H47" s="105" t="s">
        <v>9</v>
      </c>
      <c r="I47" s="77">
        <v>27359</v>
      </c>
      <c r="K47" s="45">
        <f t="shared" si="2"/>
        <v>50</v>
      </c>
    </row>
    <row r="48" spans="1:11">
      <c r="A48" s="70" t="s">
        <v>86</v>
      </c>
      <c r="B48" s="71" t="s">
        <v>192</v>
      </c>
      <c r="C48" s="72">
        <v>3.3</v>
      </c>
      <c r="D48" s="73">
        <v>5</v>
      </c>
      <c r="E48" s="72">
        <v>43</v>
      </c>
      <c r="F48" s="72">
        <v>43</v>
      </c>
      <c r="G48" s="74">
        <f t="shared" si="3"/>
        <v>86</v>
      </c>
      <c r="H48" s="105" t="s">
        <v>9</v>
      </c>
      <c r="I48" s="77">
        <v>24845</v>
      </c>
      <c r="K48" s="45">
        <f t="shared" si="2"/>
        <v>56</v>
      </c>
    </row>
    <row r="49" spans="1:11">
      <c r="A49" s="70" t="s">
        <v>118</v>
      </c>
      <c r="B49" s="71" t="s">
        <v>205</v>
      </c>
      <c r="C49" s="72">
        <v>10.9</v>
      </c>
      <c r="D49" s="73">
        <v>13</v>
      </c>
      <c r="E49" s="72">
        <v>42</v>
      </c>
      <c r="F49" s="72">
        <v>44</v>
      </c>
      <c r="G49" s="74">
        <f t="shared" si="3"/>
        <v>86</v>
      </c>
      <c r="H49" s="105" t="s">
        <v>9</v>
      </c>
      <c r="I49" s="77">
        <v>24026</v>
      </c>
      <c r="K49" s="45">
        <f t="shared" si="2"/>
        <v>59</v>
      </c>
    </row>
    <row r="50" spans="1:11">
      <c r="A50" s="70" t="s">
        <v>133</v>
      </c>
      <c r="B50" s="71" t="s">
        <v>195</v>
      </c>
      <c r="C50" s="72">
        <v>10.8</v>
      </c>
      <c r="D50" s="73">
        <v>13</v>
      </c>
      <c r="E50" s="72">
        <v>41</v>
      </c>
      <c r="F50" s="72">
        <v>45</v>
      </c>
      <c r="G50" s="74">
        <f t="shared" si="3"/>
        <v>86</v>
      </c>
      <c r="H50" s="105" t="s">
        <v>9</v>
      </c>
      <c r="I50" s="77">
        <v>27724</v>
      </c>
      <c r="K50" s="45">
        <f t="shared" si="2"/>
        <v>49</v>
      </c>
    </row>
    <row r="51" spans="1:11">
      <c r="A51" s="70" t="s">
        <v>206</v>
      </c>
      <c r="B51" s="71" t="s">
        <v>194</v>
      </c>
      <c r="C51" s="72">
        <v>9.4</v>
      </c>
      <c r="D51" s="73">
        <v>12</v>
      </c>
      <c r="E51" s="72">
        <v>46</v>
      </c>
      <c r="F51" s="72">
        <v>41</v>
      </c>
      <c r="G51" s="74">
        <f t="shared" si="3"/>
        <v>87</v>
      </c>
      <c r="H51" s="105" t="s">
        <v>9</v>
      </c>
      <c r="I51" s="77">
        <v>31484</v>
      </c>
      <c r="K51" s="45">
        <f t="shared" ref="K51:K73" si="4">DATEDIF(I51,$K$12,"Y")</f>
        <v>38</v>
      </c>
    </row>
    <row r="52" spans="1:11">
      <c r="A52" s="70" t="s">
        <v>110</v>
      </c>
      <c r="B52" s="71" t="s">
        <v>193</v>
      </c>
      <c r="C52" s="72">
        <v>8.4</v>
      </c>
      <c r="D52" s="73">
        <v>11</v>
      </c>
      <c r="E52" s="72">
        <v>45</v>
      </c>
      <c r="F52" s="72">
        <v>42</v>
      </c>
      <c r="G52" s="74">
        <f t="shared" si="3"/>
        <v>87</v>
      </c>
      <c r="H52" s="105" t="s">
        <v>9</v>
      </c>
      <c r="I52" s="77">
        <v>30088</v>
      </c>
      <c r="K52" s="45">
        <f t="shared" si="4"/>
        <v>42</v>
      </c>
    </row>
    <row r="53" spans="1:11">
      <c r="A53" s="70" t="s">
        <v>124</v>
      </c>
      <c r="B53" s="71" t="s">
        <v>189</v>
      </c>
      <c r="C53" s="72">
        <v>13.5</v>
      </c>
      <c r="D53" s="73">
        <v>16</v>
      </c>
      <c r="E53" s="72">
        <v>43</v>
      </c>
      <c r="F53" s="72">
        <v>44</v>
      </c>
      <c r="G53" s="74">
        <f t="shared" si="3"/>
        <v>87</v>
      </c>
      <c r="H53" s="105" t="s">
        <v>9</v>
      </c>
      <c r="I53" s="77">
        <v>20847</v>
      </c>
      <c r="K53" s="45">
        <f t="shared" si="4"/>
        <v>67</v>
      </c>
    </row>
    <row r="54" spans="1:11">
      <c r="A54" s="70" t="s">
        <v>102</v>
      </c>
      <c r="B54" s="71" t="s">
        <v>193</v>
      </c>
      <c r="C54" s="72">
        <v>8.1</v>
      </c>
      <c r="D54" s="73">
        <v>10</v>
      </c>
      <c r="E54" s="72">
        <v>40</v>
      </c>
      <c r="F54" s="72">
        <v>47</v>
      </c>
      <c r="G54" s="74">
        <f t="shared" si="3"/>
        <v>87</v>
      </c>
      <c r="H54" s="105" t="s">
        <v>9</v>
      </c>
      <c r="I54" s="77">
        <v>30091</v>
      </c>
      <c r="K54" s="45">
        <f t="shared" si="4"/>
        <v>42</v>
      </c>
    </row>
    <row r="55" spans="1:11">
      <c r="A55" s="70" t="s">
        <v>153</v>
      </c>
      <c r="B55" s="71" t="s">
        <v>190</v>
      </c>
      <c r="C55" s="72">
        <v>13.4</v>
      </c>
      <c r="D55" s="73">
        <v>16</v>
      </c>
      <c r="E55" s="72">
        <v>48</v>
      </c>
      <c r="F55" s="72">
        <v>40</v>
      </c>
      <c r="G55" s="74">
        <f t="shared" si="3"/>
        <v>88</v>
      </c>
      <c r="H55" s="105" t="s">
        <v>9</v>
      </c>
      <c r="I55" s="77">
        <v>24806</v>
      </c>
      <c r="K55" s="45">
        <f t="shared" si="4"/>
        <v>57</v>
      </c>
    </row>
    <row r="56" spans="1:11">
      <c r="A56" s="70" t="s">
        <v>188</v>
      </c>
      <c r="B56" s="71" t="s">
        <v>198</v>
      </c>
      <c r="C56" s="72">
        <v>16</v>
      </c>
      <c r="D56" s="73">
        <v>19</v>
      </c>
      <c r="E56" s="72">
        <v>43</v>
      </c>
      <c r="F56" s="72">
        <v>45</v>
      </c>
      <c r="G56" s="74">
        <f t="shared" si="3"/>
        <v>88</v>
      </c>
      <c r="H56" s="105" t="s">
        <v>9</v>
      </c>
      <c r="I56" s="77">
        <v>25041</v>
      </c>
      <c r="K56" s="45">
        <f t="shared" si="4"/>
        <v>56</v>
      </c>
    </row>
    <row r="57" spans="1:11">
      <c r="A57" s="70" t="s">
        <v>150</v>
      </c>
      <c r="B57" s="71" t="s">
        <v>194</v>
      </c>
      <c r="C57" s="72">
        <v>10.3</v>
      </c>
      <c r="D57" s="73">
        <v>13</v>
      </c>
      <c r="E57" s="72">
        <v>51</v>
      </c>
      <c r="F57" s="72">
        <v>38</v>
      </c>
      <c r="G57" s="74">
        <f t="shared" si="3"/>
        <v>89</v>
      </c>
      <c r="H57" s="105" t="s">
        <v>9</v>
      </c>
      <c r="I57" s="77">
        <v>24434</v>
      </c>
      <c r="K57" s="45">
        <f t="shared" si="4"/>
        <v>58</v>
      </c>
    </row>
    <row r="58" spans="1:11">
      <c r="A58" s="70" t="s">
        <v>77</v>
      </c>
      <c r="B58" s="71" t="s">
        <v>192</v>
      </c>
      <c r="C58" s="72">
        <v>7.8</v>
      </c>
      <c r="D58" s="73">
        <v>10</v>
      </c>
      <c r="E58" s="72">
        <v>47</v>
      </c>
      <c r="F58" s="72">
        <v>42</v>
      </c>
      <c r="G58" s="74">
        <f t="shared" si="3"/>
        <v>89</v>
      </c>
      <c r="H58" s="105" t="s">
        <v>9</v>
      </c>
      <c r="I58" s="77">
        <v>23045</v>
      </c>
      <c r="K58" s="45">
        <f t="shared" si="4"/>
        <v>61</v>
      </c>
    </row>
    <row r="59" spans="1:11">
      <c r="A59" s="70" t="s">
        <v>172</v>
      </c>
      <c r="B59" s="71" t="s">
        <v>195</v>
      </c>
      <c r="C59" s="72">
        <v>12.6</v>
      </c>
      <c r="D59" s="73">
        <v>15</v>
      </c>
      <c r="E59" s="72">
        <v>46</v>
      </c>
      <c r="F59" s="72">
        <v>43</v>
      </c>
      <c r="G59" s="74">
        <f t="shared" si="3"/>
        <v>89</v>
      </c>
      <c r="H59" s="105" t="s">
        <v>9</v>
      </c>
      <c r="I59" s="77">
        <v>21345</v>
      </c>
      <c r="K59" s="45">
        <f t="shared" si="4"/>
        <v>66</v>
      </c>
    </row>
    <row r="60" spans="1:11">
      <c r="A60" s="70" t="s">
        <v>168</v>
      </c>
      <c r="B60" s="71" t="s">
        <v>198</v>
      </c>
      <c r="C60" s="72">
        <v>19.5</v>
      </c>
      <c r="D60" s="73">
        <v>23</v>
      </c>
      <c r="E60" s="72">
        <v>46</v>
      </c>
      <c r="F60" s="72">
        <v>43</v>
      </c>
      <c r="G60" s="74">
        <f t="shared" si="3"/>
        <v>89</v>
      </c>
      <c r="H60" s="105" t="s">
        <v>9</v>
      </c>
      <c r="I60" s="77">
        <v>19717</v>
      </c>
      <c r="K60" s="45">
        <f t="shared" si="4"/>
        <v>71</v>
      </c>
    </row>
    <row r="61" spans="1:11">
      <c r="A61" s="70" t="s">
        <v>52</v>
      </c>
      <c r="B61" s="71" t="s">
        <v>194</v>
      </c>
      <c r="C61" s="72">
        <v>8.4</v>
      </c>
      <c r="D61" s="73">
        <v>11</v>
      </c>
      <c r="E61" s="72">
        <v>45</v>
      </c>
      <c r="F61" s="72">
        <v>44</v>
      </c>
      <c r="G61" s="74">
        <f t="shared" si="3"/>
        <v>89</v>
      </c>
      <c r="H61" s="105" t="s">
        <v>9</v>
      </c>
      <c r="I61" s="77">
        <v>32865</v>
      </c>
      <c r="K61" s="45">
        <f t="shared" si="4"/>
        <v>35</v>
      </c>
    </row>
    <row r="62" spans="1:11">
      <c r="A62" s="70" t="s">
        <v>204</v>
      </c>
      <c r="B62" s="71" t="s">
        <v>194</v>
      </c>
      <c r="C62" s="72">
        <v>8.3000000000000007</v>
      </c>
      <c r="D62" s="73">
        <v>10</v>
      </c>
      <c r="E62" s="72">
        <v>45</v>
      </c>
      <c r="F62" s="72">
        <v>44</v>
      </c>
      <c r="G62" s="74">
        <f t="shared" si="3"/>
        <v>89</v>
      </c>
      <c r="H62" s="105" t="s">
        <v>9</v>
      </c>
      <c r="I62" s="77">
        <v>30789</v>
      </c>
      <c r="K62" s="45">
        <f t="shared" si="4"/>
        <v>40</v>
      </c>
    </row>
    <row r="63" spans="1:11">
      <c r="A63" s="70" t="s">
        <v>144</v>
      </c>
      <c r="B63" s="71" t="s">
        <v>192</v>
      </c>
      <c r="C63" s="72">
        <v>15.5</v>
      </c>
      <c r="D63" s="73">
        <v>19</v>
      </c>
      <c r="E63" s="72">
        <v>44</v>
      </c>
      <c r="F63" s="72">
        <v>45</v>
      </c>
      <c r="G63" s="74">
        <f t="shared" si="3"/>
        <v>89</v>
      </c>
      <c r="H63" s="105" t="s">
        <v>9</v>
      </c>
      <c r="I63" s="77">
        <v>24008</v>
      </c>
      <c r="K63" s="45">
        <f t="shared" si="4"/>
        <v>59</v>
      </c>
    </row>
    <row r="64" spans="1:11">
      <c r="A64" s="70" t="s">
        <v>54</v>
      </c>
      <c r="B64" s="71" t="s">
        <v>190</v>
      </c>
      <c r="C64" s="72">
        <v>7.3</v>
      </c>
      <c r="D64" s="73">
        <v>9</v>
      </c>
      <c r="E64" s="72">
        <v>45</v>
      </c>
      <c r="F64" s="72">
        <v>45</v>
      </c>
      <c r="G64" s="74">
        <f t="shared" si="3"/>
        <v>90</v>
      </c>
      <c r="H64" s="105" t="s">
        <v>9</v>
      </c>
      <c r="I64" s="77">
        <v>35984</v>
      </c>
      <c r="K64" s="45">
        <f t="shared" si="4"/>
        <v>26</v>
      </c>
    </row>
    <row r="65" spans="1:22">
      <c r="A65" s="70" t="s">
        <v>61</v>
      </c>
      <c r="B65" s="71" t="s">
        <v>202</v>
      </c>
      <c r="C65" s="72">
        <v>6.8</v>
      </c>
      <c r="D65" s="73">
        <v>9</v>
      </c>
      <c r="E65" s="72">
        <v>46</v>
      </c>
      <c r="F65" s="72">
        <v>45</v>
      </c>
      <c r="G65" s="74">
        <f t="shared" si="3"/>
        <v>91</v>
      </c>
      <c r="H65" s="105" t="s">
        <v>9</v>
      </c>
      <c r="I65" s="77">
        <v>18709</v>
      </c>
      <c r="K65" s="45">
        <f t="shared" si="4"/>
        <v>73</v>
      </c>
    </row>
    <row r="66" spans="1:22" ht="19.5">
      <c r="A66" s="70" t="s">
        <v>129</v>
      </c>
      <c r="B66" s="71" t="s">
        <v>193</v>
      </c>
      <c r="C66" s="72">
        <v>12</v>
      </c>
      <c r="D66" s="73">
        <v>15</v>
      </c>
      <c r="E66" s="72">
        <v>44</v>
      </c>
      <c r="F66" s="72">
        <v>47</v>
      </c>
      <c r="G66" s="74">
        <f t="shared" si="3"/>
        <v>91</v>
      </c>
      <c r="H66" s="105" t="s">
        <v>9</v>
      </c>
      <c r="I66" s="77">
        <v>20070</v>
      </c>
      <c r="K66" s="45">
        <f t="shared" si="4"/>
        <v>70</v>
      </c>
      <c r="L66" s="3"/>
      <c r="M66" s="95"/>
      <c r="N66" s="95"/>
      <c r="O66" s="95"/>
      <c r="P66" s="95"/>
      <c r="Q66" s="95"/>
      <c r="R66" s="95"/>
      <c r="S66" s="95"/>
      <c r="T66" s="95"/>
      <c r="U66" s="95"/>
      <c r="V66" s="95"/>
    </row>
    <row r="67" spans="1:22" ht="19.5">
      <c r="A67" s="70" t="s">
        <v>141</v>
      </c>
      <c r="B67" s="71" t="s">
        <v>202</v>
      </c>
      <c r="C67" s="72">
        <v>14.1</v>
      </c>
      <c r="D67" s="73">
        <v>17</v>
      </c>
      <c r="E67" s="72">
        <v>49</v>
      </c>
      <c r="F67" s="72">
        <v>43</v>
      </c>
      <c r="G67" s="74">
        <f t="shared" si="3"/>
        <v>92</v>
      </c>
      <c r="H67" s="105" t="s">
        <v>9</v>
      </c>
      <c r="I67" s="77">
        <v>23141</v>
      </c>
      <c r="K67" s="45">
        <f t="shared" si="4"/>
        <v>61</v>
      </c>
      <c r="L67" s="3"/>
      <c r="M67" s="95"/>
      <c r="N67" s="95"/>
      <c r="O67" s="95"/>
      <c r="P67" s="95"/>
      <c r="Q67" s="95"/>
      <c r="R67" s="95"/>
      <c r="S67" s="95"/>
      <c r="T67" s="95"/>
      <c r="U67" s="95"/>
      <c r="V67" s="95"/>
    </row>
    <row r="68" spans="1:22">
      <c r="A68" s="70" t="s">
        <v>234</v>
      </c>
      <c r="B68" s="71" t="s">
        <v>198</v>
      </c>
      <c r="C68" s="72">
        <v>17.399999999999999</v>
      </c>
      <c r="D68" s="73">
        <v>21</v>
      </c>
      <c r="E68" s="72">
        <v>50</v>
      </c>
      <c r="F68" s="72">
        <v>43</v>
      </c>
      <c r="G68" s="74">
        <f t="shared" si="3"/>
        <v>93</v>
      </c>
      <c r="H68" s="105" t="s">
        <v>9</v>
      </c>
      <c r="I68" s="77">
        <v>28750</v>
      </c>
      <c r="K68" s="45">
        <f t="shared" si="4"/>
        <v>46</v>
      </c>
    </row>
    <row r="69" spans="1:22">
      <c r="A69" s="70" t="s">
        <v>66</v>
      </c>
      <c r="B69" s="71" t="s">
        <v>195</v>
      </c>
      <c r="C69" s="72">
        <v>9.5</v>
      </c>
      <c r="D69" s="73">
        <v>12</v>
      </c>
      <c r="E69" s="72">
        <v>47</v>
      </c>
      <c r="F69" s="72">
        <v>46</v>
      </c>
      <c r="G69" s="74">
        <f t="shared" si="3"/>
        <v>93</v>
      </c>
      <c r="H69" s="105" t="s">
        <v>9</v>
      </c>
      <c r="I69" s="77">
        <v>35437</v>
      </c>
      <c r="K69" s="45">
        <f t="shared" si="4"/>
        <v>27</v>
      </c>
    </row>
    <row r="70" spans="1:22">
      <c r="A70" s="70" t="s">
        <v>78</v>
      </c>
      <c r="B70" s="71" t="s">
        <v>192</v>
      </c>
      <c r="C70" s="72">
        <v>8.5</v>
      </c>
      <c r="D70" s="73">
        <v>11</v>
      </c>
      <c r="E70" s="72">
        <v>47</v>
      </c>
      <c r="F70" s="72">
        <v>46</v>
      </c>
      <c r="G70" s="74">
        <f t="shared" si="3"/>
        <v>93</v>
      </c>
      <c r="H70" s="105" t="s">
        <v>9</v>
      </c>
      <c r="I70" s="77">
        <v>22679</v>
      </c>
      <c r="K70" s="45">
        <f t="shared" si="4"/>
        <v>62</v>
      </c>
    </row>
    <row r="71" spans="1:22">
      <c r="A71" s="70" t="s">
        <v>146</v>
      </c>
      <c r="B71" s="71" t="s">
        <v>194</v>
      </c>
      <c r="C71" s="72">
        <v>15.1</v>
      </c>
      <c r="D71" s="73">
        <v>18</v>
      </c>
      <c r="E71" s="72">
        <v>46</v>
      </c>
      <c r="F71" s="72">
        <v>47</v>
      </c>
      <c r="G71" s="74">
        <f t="shared" ref="G71:G102" si="5">SUM(E71+F71)</f>
        <v>93</v>
      </c>
      <c r="H71" s="105" t="s">
        <v>9</v>
      </c>
      <c r="I71" s="77">
        <v>21614</v>
      </c>
      <c r="K71" s="45">
        <f t="shared" si="4"/>
        <v>65</v>
      </c>
    </row>
    <row r="72" spans="1:22">
      <c r="A72" s="70" t="s">
        <v>135</v>
      </c>
      <c r="B72" s="71" t="s">
        <v>195</v>
      </c>
      <c r="C72" s="72">
        <v>11.2</v>
      </c>
      <c r="D72" s="73">
        <v>14</v>
      </c>
      <c r="E72" s="72">
        <v>51</v>
      </c>
      <c r="F72" s="72">
        <v>43</v>
      </c>
      <c r="G72" s="74">
        <f t="shared" si="5"/>
        <v>94</v>
      </c>
      <c r="H72" s="105" t="s">
        <v>9</v>
      </c>
      <c r="I72" s="77">
        <v>24139</v>
      </c>
      <c r="K72" s="45">
        <f t="shared" si="4"/>
        <v>58</v>
      </c>
    </row>
    <row r="73" spans="1:22">
      <c r="A73" s="70" t="s">
        <v>183</v>
      </c>
      <c r="B73" s="71" t="s">
        <v>194</v>
      </c>
      <c r="C73" s="72">
        <v>14.5</v>
      </c>
      <c r="D73" s="73">
        <v>17</v>
      </c>
      <c r="E73" s="72">
        <v>49</v>
      </c>
      <c r="F73" s="72">
        <v>45</v>
      </c>
      <c r="G73" s="74">
        <f t="shared" si="5"/>
        <v>94</v>
      </c>
      <c r="H73" s="105" t="s">
        <v>9</v>
      </c>
      <c r="I73" s="77">
        <v>26907</v>
      </c>
      <c r="K73" s="45">
        <f t="shared" si="4"/>
        <v>51</v>
      </c>
    </row>
    <row r="74" spans="1:22">
      <c r="A74" s="70" t="s">
        <v>123</v>
      </c>
      <c r="B74" s="71" t="s">
        <v>190</v>
      </c>
      <c r="C74" s="72">
        <v>20.8</v>
      </c>
      <c r="D74" s="73">
        <v>25</v>
      </c>
      <c r="E74" s="72">
        <v>48</v>
      </c>
      <c r="F74" s="72">
        <v>46</v>
      </c>
      <c r="G74" s="74">
        <f t="shared" si="5"/>
        <v>94</v>
      </c>
      <c r="H74" s="105" t="s">
        <v>9</v>
      </c>
      <c r="I74" s="77">
        <v>21622</v>
      </c>
      <c r="K74" s="45">
        <f t="shared" ref="K74:K104" si="6">DATEDIF(I74,$K$12,"Y")</f>
        <v>65</v>
      </c>
    </row>
    <row r="75" spans="1:22">
      <c r="A75" s="70" t="s">
        <v>130</v>
      </c>
      <c r="B75" s="71" t="s">
        <v>193</v>
      </c>
      <c r="C75" s="72">
        <v>19.5</v>
      </c>
      <c r="D75" s="73">
        <v>23</v>
      </c>
      <c r="E75" s="72">
        <v>47</v>
      </c>
      <c r="F75" s="72">
        <v>47</v>
      </c>
      <c r="G75" s="74">
        <f t="shared" si="5"/>
        <v>94</v>
      </c>
      <c r="H75" s="105" t="s">
        <v>9</v>
      </c>
      <c r="I75" s="77">
        <v>21829</v>
      </c>
      <c r="K75" s="45">
        <f t="shared" si="6"/>
        <v>65</v>
      </c>
    </row>
    <row r="76" spans="1:22">
      <c r="A76" s="70" t="s">
        <v>134</v>
      </c>
      <c r="B76" s="71" t="s">
        <v>195</v>
      </c>
      <c r="C76" s="72">
        <v>13.6</v>
      </c>
      <c r="D76" s="73">
        <v>16</v>
      </c>
      <c r="E76" s="72">
        <v>50</v>
      </c>
      <c r="F76" s="72">
        <v>45</v>
      </c>
      <c r="G76" s="74">
        <f t="shared" si="5"/>
        <v>95</v>
      </c>
      <c r="H76" s="105" t="s">
        <v>9</v>
      </c>
      <c r="I76" s="77">
        <v>23632</v>
      </c>
      <c r="K76" s="45">
        <f t="shared" si="6"/>
        <v>60</v>
      </c>
    </row>
    <row r="77" spans="1:22">
      <c r="A77" s="70" t="s">
        <v>178</v>
      </c>
      <c r="B77" s="71" t="s">
        <v>236</v>
      </c>
      <c r="C77" s="72">
        <v>20.9</v>
      </c>
      <c r="D77" s="73">
        <v>25</v>
      </c>
      <c r="E77" s="72">
        <v>48</v>
      </c>
      <c r="F77" s="72">
        <v>47</v>
      </c>
      <c r="G77" s="74">
        <f t="shared" si="5"/>
        <v>95</v>
      </c>
      <c r="H77" s="105" t="s">
        <v>9</v>
      </c>
      <c r="I77" s="77">
        <v>19578</v>
      </c>
      <c r="K77" s="45">
        <f t="shared" si="6"/>
        <v>71</v>
      </c>
    </row>
    <row r="78" spans="1:22">
      <c r="A78" s="70" t="s">
        <v>181</v>
      </c>
      <c r="B78" s="71" t="s">
        <v>194</v>
      </c>
      <c r="C78" s="72">
        <v>14.9</v>
      </c>
      <c r="D78" s="73">
        <v>18</v>
      </c>
      <c r="E78" s="72">
        <v>49</v>
      </c>
      <c r="F78" s="72">
        <v>47</v>
      </c>
      <c r="G78" s="74">
        <f t="shared" si="5"/>
        <v>96</v>
      </c>
      <c r="H78" s="105" t="s">
        <v>9</v>
      </c>
      <c r="I78" s="77">
        <v>27470</v>
      </c>
      <c r="K78" s="45">
        <f t="shared" si="6"/>
        <v>49</v>
      </c>
    </row>
    <row r="79" spans="1:22">
      <c r="A79" s="70" t="s">
        <v>170</v>
      </c>
      <c r="B79" s="71" t="s">
        <v>189</v>
      </c>
      <c r="C79" s="72">
        <v>15.2</v>
      </c>
      <c r="D79" s="73">
        <v>18</v>
      </c>
      <c r="E79" s="72">
        <v>51</v>
      </c>
      <c r="F79" s="72">
        <v>46</v>
      </c>
      <c r="G79" s="74">
        <f t="shared" si="5"/>
        <v>97</v>
      </c>
      <c r="H79" s="105" t="s">
        <v>9</v>
      </c>
      <c r="I79" s="77">
        <v>21710</v>
      </c>
      <c r="K79" s="45">
        <f t="shared" si="6"/>
        <v>65</v>
      </c>
    </row>
    <row r="80" spans="1:22">
      <c r="A80" s="70" t="s">
        <v>174</v>
      </c>
      <c r="B80" s="71" t="s">
        <v>195</v>
      </c>
      <c r="C80" s="72">
        <v>14.1</v>
      </c>
      <c r="D80" s="73">
        <v>17</v>
      </c>
      <c r="E80" s="72">
        <v>51</v>
      </c>
      <c r="F80" s="72">
        <v>46</v>
      </c>
      <c r="G80" s="74">
        <f t="shared" si="5"/>
        <v>97</v>
      </c>
      <c r="H80" s="105" t="s">
        <v>9</v>
      </c>
      <c r="I80" s="77">
        <v>26075</v>
      </c>
      <c r="K80" s="45">
        <f t="shared" si="6"/>
        <v>53</v>
      </c>
    </row>
    <row r="81" spans="1:11">
      <c r="A81" s="70" t="s">
        <v>122</v>
      </c>
      <c r="B81" s="71" t="s">
        <v>190</v>
      </c>
      <c r="C81" s="72">
        <v>15.8</v>
      </c>
      <c r="D81" s="73">
        <v>19</v>
      </c>
      <c r="E81" s="72">
        <v>50</v>
      </c>
      <c r="F81" s="72">
        <v>47</v>
      </c>
      <c r="G81" s="74">
        <f t="shared" si="5"/>
        <v>97</v>
      </c>
      <c r="H81" s="105" t="s">
        <v>9</v>
      </c>
      <c r="I81" s="77">
        <v>24241</v>
      </c>
      <c r="K81" s="45">
        <f t="shared" si="6"/>
        <v>58</v>
      </c>
    </row>
    <row r="82" spans="1:11">
      <c r="A82" s="70" t="s">
        <v>169</v>
      </c>
      <c r="B82" s="71" t="s">
        <v>189</v>
      </c>
      <c r="C82" s="72">
        <v>14.3</v>
      </c>
      <c r="D82" s="73">
        <v>17</v>
      </c>
      <c r="E82" s="72">
        <v>50</v>
      </c>
      <c r="F82" s="72">
        <v>47</v>
      </c>
      <c r="G82" s="74">
        <f t="shared" si="5"/>
        <v>97</v>
      </c>
      <c r="H82" s="105" t="s">
        <v>9</v>
      </c>
      <c r="I82" s="77">
        <v>20785</v>
      </c>
      <c r="K82" s="45">
        <f t="shared" si="6"/>
        <v>68</v>
      </c>
    </row>
    <row r="83" spans="1:11">
      <c r="A83" s="70" t="s">
        <v>163</v>
      </c>
      <c r="B83" s="71" t="s">
        <v>198</v>
      </c>
      <c r="C83" s="72">
        <v>20.5</v>
      </c>
      <c r="D83" s="73">
        <v>24</v>
      </c>
      <c r="E83" s="72">
        <v>55</v>
      </c>
      <c r="F83" s="72">
        <v>43</v>
      </c>
      <c r="G83" s="74">
        <f t="shared" si="5"/>
        <v>98</v>
      </c>
      <c r="H83" s="105" t="s">
        <v>9</v>
      </c>
      <c r="I83" s="77">
        <v>24230</v>
      </c>
      <c r="K83" s="45">
        <f t="shared" si="6"/>
        <v>58</v>
      </c>
    </row>
    <row r="84" spans="1:11">
      <c r="A84" s="70" t="s">
        <v>131</v>
      </c>
      <c r="B84" s="71" t="s">
        <v>193</v>
      </c>
      <c r="C84" s="72">
        <v>22</v>
      </c>
      <c r="D84" s="73">
        <v>26</v>
      </c>
      <c r="E84" s="72">
        <v>53</v>
      </c>
      <c r="F84" s="72">
        <v>45</v>
      </c>
      <c r="G84" s="74">
        <f t="shared" si="5"/>
        <v>98</v>
      </c>
      <c r="H84" s="105" t="s">
        <v>9</v>
      </c>
      <c r="I84" s="77">
        <v>23297</v>
      </c>
      <c r="K84" s="45">
        <f t="shared" si="6"/>
        <v>61</v>
      </c>
    </row>
    <row r="85" spans="1:11">
      <c r="A85" s="70" t="s">
        <v>121</v>
      </c>
      <c r="B85" s="71" t="s">
        <v>200</v>
      </c>
      <c r="C85" s="72">
        <v>14.7</v>
      </c>
      <c r="D85" s="73">
        <v>18</v>
      </c>
      <c r="E85" s="72">
        <v>46</v>
      </c>
      <c r="F85" s="72">
        <v>52</v>
      </c>
      <c r="G85" s="74">
        <f t="shared" si="5"/>
        <v>98</v>
      </c>
      <c r="H85" s="105" t="s">
        <v>9</v>
      </c>
      <c r="I85" s="77">
        <v>27996</v>
      </c>
      <c r="K85" s="45">
        <f t="shared" si="6"/>
        <v>48</v>
      </c>
    </row>
    <row r="86" spans="1:11">
      <c r="A86" s="70" t="s">
        <v>171</v>
      </c>
      <c r="B86" s="71" t="s">
        <v>195</v>
      </c>
      <c r="C86" s="72">
        <v>21.5</v>
      </c>
      <c r="D86" s="73">
        <v>25</v>
      </c>
      <c r="E86" s="72">
        <v>53</v>
      </c>
      <c r="F86" s="72">
        <v>46</v>
      </c>
      <c r="G86" s="74">
        <f t="shared" si="5"/>
        <v>99</v>
      </c>
      <c r="H86" s="105" t="s">
        <v>9</v>
      </c>
      <c r="I86" s="77">
        <v>21134</v>
      </c>
      <c r="K86" s="45">
        <f t="shared" si="6"/>
        <v>67</v>
      </c>
    </row>
    <row r="87" spans="1:11">
      <c r="A87" s="70" t="s">
        <v>143</v>
      </c>
      <c r="B87" s="71" t="s">
        <v>192</v>
      </c>
      <c r="C87" s="72">
        <v>19.8</v>
      </c>
      <c r="D87" s="73">
        <v>23</v>
      </c>
      <c r="E87" s="72">
        <v>52</v>
      </c>
      <c r="F87" s="72">
        <v>48</v>
      </c>
      <c r="G87" s="74">
        <f t="shared" si="5"/>
        <v>100</v>
      </c>
      <c r="H87" s="105" t="s">
        <v>9</v>
      </c>
      <c r="I87" s="77">
        <v>27316</v>
      </c>
      <c r="K87" s="45">
        <f t="shared" si="6"/>
        <v>50</v>
      </c>
    </row>
    <row r="88" spans="1:11">
      <c r="A88" s="70" t="s">
        <v>224</v>
      </c>
      <c r="B88" s="71" t="s">
        <v>190</v>
      </c>
      <c r="C88" s="72">
        <v>17.7</v>
      </c>
      <c r="D88" s="73">
        <v>21</v>
      </c>
      <c r="E88" s="72">
        <v>51</v>
      </c>
      <c r="F88" s="72">
        <v>50</v>
      </c>
      <c r="G88" s="74">
        <f t="shared" si="5"/>
        <v>101</v>
      </c>
      <c r="H88" s="105" t="s">
        <v>9</v>
      </c>
      <c r="I88" s="77">
        <v>24112</v>
      </c>
      <c r="K88" s="45">
        <f t="shared" si="6"/>
        <v>58</v>
      </c>
    </row>
    <row r="89" spans="1:11">
      <c r="A89" s="70" t="s">
        <v>132</v>
      </c>
      <c r="B89" s="71" t="s">
        <v>193</v>
      </c>
      <c r="C89" s="72">
        <v>19.2</v>
      </c>
      <c r="D89" s="73">
        <v>23</v>
      </c>
      <c r="E89" s="72">
        <v>48</v>
      </c>
      <c r="F89" s="72">
        <v>53</v>
      </c>
      <c r="G89" s="74">
        <f t="shared" si="5"/>
        <v>101</v>
      </c>
      <c r="H89" s="105" t="s">
        <v>9</v>
      </c>
      <c r="I89" s="77">
        <v>27736</v>
      </c>
      <c r="K89" s="45">
        <f t="shared" si="6"/>
        <v>49</v>
      </c>
    </row>
    <row r="90" spans="1:11">
      <c r="A90" s="70" t="s">
        <v>125</v>
      </c>
      <c r="B90" s="71" t="s">
        <v>194</v>
      </c>
      <c r="C90" s="72">
        <v>22.7</v>
      </c>
      <c r="D90" s="73">
        <v>27</v>
      </c>
      <c r="E90" s="72">
        <v>53</v>
      </c>
      <c r="F90" s="72">
        <v>49</v>
      </c>
      <c r="G90" s="74">
        <f t="shared" si="5"/>
        <v>102</v>
      </c>
      <c r="H90" s="105" t="s">
        <v>9</v>
      </c>
      <c r="I90" s="77">
        <v>25680</v>
      </c>
      <c r="K90" s="45">
        <f t="shared" si="6"/>
        <v>54</v>
      </c>
    </row>
    <row r="91" spans="1:11">
      <c r="A91" s="70" t="s">
        <v>237</v>
      </c>
      <c r="B91" s="71" t="s">
        <v>190</v>
      </c>
      <c r="C91" s="72">
        <v>25.3</v>
      </c>
      <c r="D91" s="73">
        <v>30</v>
      </c>
      <c r="E91" s="72">
        <v>52</v>
      </c>
      <c r="F91" s="72">
        <v>50</v>
      </c>
      <c r="G91" s="74">
        <f t="shared" si="5"/>
        <v>102</v>
      </c>
      <c r="H91" s="105" t="s">
        <v>9</v>
      </c>
      <c r="I91" s="77">
        <v>17779</v>
      </c>
      <c r="K91" s="45">
        <f t="shared" si="6"/>
        <v>76</v>
      </c>
    </row>
    <row r="92" spans="1:11">
      <c r="A92" s="70" t="s">
        <v>173</v>
      </c>
      <c r="B92" s="71" t="s">
        <v>195</v>
      </c>
      <c r="C92" s="72">
        <v>28.8</v>
      </c>
      <c r="D92" s="73">
        <v>34</v>
      </c>
      <c r="E92" s="72">
        <v>55</v>
      </c>
      <c r="F92" s="72">
        <v>48</v>
      </c>
      <c r="G92" s="74">
        <f t="shared" si="5"/>
        <v>103</v>
      </c>
      <c r="H92" s="105" t="s">
        <v>9</v>
      </c>
      <c r="I92" s="77">
        <v>18203</v>
      </c>
      <c r="K92" s="45">
        <f t="shared" si="6"/>
        <v>75</v>
      </c>
    </row>
    <row r="93" spans="1:11">
      <c r="A93" s="70" t="s">
        <v>120</v>
      </c>
      <c r="B93" s="71" t="s">
        <v>193</v>
      </c>
      <c r="C93" s="72">
        <v>20.2</v>
      </c>
      <c r="D93" s="73">
        <v>24</v>
      </c>
      <c r="E93" s="72">
        <v>46</v>
      </c>
      <c r="F93" s="72">
        <v>57</v>
      </c>
      <c r="G93" s="74">
        <f t="shared" si="5"/>
        <v>103</v>
      </c>
      <c r="H93" s="105" t="s">
        <v>9</v>
      </c>
      <c r="I93" s="77">
        <v>23880</v>
      </c>
      <c r="K93" s="45">
        <f t="shared" si="6"/>
        <v>59</v>
      </c>
    </row>
    <row r="94" spans="1:11">
      <c r="A94" s="70" t="s">
        <v>167</v>
      </c>
      <c r="B94" s="71" t="s">
        <v>198</v>
      </c>
      <c r="C94" s="72">
        <v>23.4</v>
      </c>
      <c r="D94" s="73">
        <v>28</v>
      </c>
      <c r="E94" s="72">
        <v>56</v>
      </c>
      <c r="F94" s="72">
        <v>48</v>
      </c>
      <c r="G94" s="74">
        <f t="shared" si="5"/>
        <v>104</v>
      </c>
      <c r="H94" s="105" t="s">
        <v>9</v>
      </c>
      <c r="I94" s="77">
        <v>23234</v>
      </c>
      <c r="K94" s="45">
        <f t="shared" si="6"/>
        <v>61</v>
      </c>
    </row>
    <row r="95" spans="1:11">
      <c r="A95" s="70" t="s">
        <v>119</v>
      </c>
      <c r="B95" s="71" t="s">
        <v>205</v>
      </c>
      <c r="C95" s="72">
        <v>13.1</v>
      </c>
      <c r="D95" s="73">
        <v>16</v>
      </c>
      <c r="E95" s="72">
        <v>49</v>
      </c>
      <c r="F95" s="72">
        <v>55</v>
      </c>
      <c r="G95" s="74">
        <f t="shared" si="5"/>
        <v>104</v>
      </c>
      <c r="H95" s="105" t="s">
        <v>9</v>
      </c>
      <c r="I95" s="77">
        <v>25453</v>
      </c>
      <c r="K95" s="45">
        <f t="shared" si="6"/>
        <v>55</v>
      </c>
    </row>
    <row r="96" spans="1:11">
      <c r="A96" s="70" t="s">
        <v>138</v>
      </c>
      <c r="B96" s="71" t="s">
        <v>189</v>
      </c>
      <c r="C96" s="72">
        <v>23.9</v>
      </c>
      <c r="D96" s="73">
        <v>28</v>
      </c>
      <c r="E96" s="72">
        <v>57</v>
      </c>
      <c r="F96" s="72">
        <v>48</v>
      </c>
      <c r="G96" s="74">
        <f t="shared" si="5"/>
        <v>105</v>
      </c>
      <c r="H96" s="105" t="s">
        <v>9</v>
      </c>
      <c r="I96" s="77">
        <v>19068</v>
      </c>
      <c r="K96" s="45">
        <f t="shared" si="6"/>
        <v>72</v>
      </c>
    </row>
    <row r="97" spans="1:42">
      <c r="A97" s="70" t="s">
        <v>162</v>
      </c>
      <c r="B97" s="71" t="s">
        <v>198</v>
      </c>
      <c r="C97" s="72">
        <v>25.2</v>
      </c>
      <c r="D97" s="73">
        <v>30</v>
      </c>
      <c r="E97" s="72">
        <v>56</v>
      </c>
      <c r="F97" s="72">
        <v>49</v>
      </c>
      <c r="G97" s="74">
        <f t="shared" si="5"/>
        <v>105</v>
      </c>
      <c r="H97" s="105" t="s">
        <v>9</v>
      </c>
      <c r="I97" s="77">
        <v>28721</v>
      </c>
      <c r="K97" s="45">
        <f t="shared" si="6"/>
        <v>46</v>
      </c>
    </row>
    <row r="98" spans="1:42">
      <c r="A98" s="70" t="s">
        <v>177</v>
      </c>
      <c r="B98" s="71" t="s">
        <v>236</v>
      </c>
      <c r="C98" s="72">
        <v>30.6</v>
      </c>
      <c r="D98" s="73">
        <v>36</v>
      </c>
      <c r="E98" s="72">
        <v>52</v>
      </c>
      <c r="F98" s="72">
        <v>55</v>
      </c>
      <c r="G98" s="74">
        <f t="shared" si="5"/>
        <v>107</v>
      </c>
      <c r="H98" s="105" t="s">
        <v>9</v>
      </c>
      <c r="I98" s="77">
        <v>22259</v>
      </c>
      <c r="K98" s="45">
        <f t="shared" si="6"/>
        <v>64</v>
      </c>
    </row>
    <row r="99" spans="1:42">
      <c r="A99" s="70" t="s">
        <v>180</v>
      </c>
      <c r="B99" s="71" t="s">
        <v>194</v>
      </c>
      <c r="C99" s="72">
        <v>22.9</v>
      </c>
      <c r="D99" s="73">
        <v>27</v>
      </c>
      <c r="E99" s="72">
        <v>53</v>
      </c>
      <c r="F99" s="72">
        <v>56</v>
      </c>
      <c r="G99" s="74">
        <f t="shared" si="5"/>
        <v>109</v>
      </c>
      <c r="H99" s="105" t="s">
        <v>9</v>
      </c>
      <c r="I99" s="77">
        <v>27514</v>
      </c>
      <c r="K99" s="45">
        <f t="shared" si="6"/>
        <v>49</v>
      </c>
    </row>
    <row r="100" spans="1:42">
      <c r="A100" s="70" t="s">
        <v>139</v>
      </c>
      <c r="B100" s="71" t="s">
        <v>195</v>
      </c>
      <c r="C100" s="72">
        <v>32.9</v>
      </c>
      <c r="D100" s="73">
        <v>38</v>
      </c>
      <c r="E100" s="72">
        <v>58</v>
      </c>
      <c r="F100" s="72">
        <v>52</v>
      </c>
      <c r="G100" s="74">
        <f t="shared" si="5"/>
        <v>110</v>
      </c>
      <c r="H100" s="105" t="s">
        <v>9</v>
      </c>
      <c r="I100" s="77">
        <v>21849</v>
      </c>
      <c r="K100" s="45">
        <f t="shared" si="6"/>
        <v>65</v>
      </c>
    </row>
    <row r="101" spans="1:42">
      <c r="A101" s="70" t="s">
        <v>148</v>
      </c>
      <c r="B101" s="71" t="s">
        <v>198</v>
      </c>
      <c r="C101" s="72">
        <v>28.7</v>
      </c>
      <c r="D101" s="73">
        <v>34</v>
      </c>
      <c r="E101" s="72">
        <v>55</v>
      </c>
      <c r="F101" s="72">
        <v>56</v>
      </c>
      <c r="G101" s="74">
        <f t="shared" si="5"/>
        <v>111</v>
      </c>
      <c r="H101" s="105" t="s">
        <v>9</v>
      </c>
      <c r="I101" s="77">
        <v>27009</v>
      </c>
      <c r="K101" s="45">
        <f t="shared" si="6"/>
        <v>51</v>
      </c>
    </row>
    <row r="102" spans="1:42">
      <c r="A102" s="70" t="s">
        <v>226</v>
      </c>
      <c r="B102" s="71" t="s">
        <v>190</v>
      </c>
      <c r="C102" s="72">
        <v>19.2</v>
      </c>
      <c r="D102" s="73">
        <v>23</v>
      </c>
      <c r="E102" s="72">
        <v>54</v>
      </c>
      <c r="F102" s="72">
        <v>57</v>
      </c>
      <c r="G102" s="74">
        <f t="shared" si="5"/>
        <v>111</v>
      </c>
      <c r="H102" s="105" t="s">
        <v>9</v>
      </c>
      <c r="I102" s="77">
        <v>22210</v>
      </c>
      <c r="K102" s="45">
        <f t="shared" si="6"/>
        <v>64</v>
      </c>
    </row>
    <row r="103" spans="1:42">
      <c r="A103" s="70" t="s">
        <v>140</v>
      </c>
      <c r="B103" s="71" t="s">
        <v>195</v>
      </c>
      <c r="C103" s="72">
        <v>34.200000000000003</v>
      </c>
      <c r="D103" s="73">
        <v>40</v>
      </c>
      <c r="E103" s="72">
        <v>62</v>
      </c>
      <c r="F103" s="72">
        <v>58</v>
      </c>
      <c r="G103" s="74">
        <f t="shared" ref="G103:G134" si="7">SUM(E103+F103)</f>
        <v>120</v>
      </c>
      <c r="H103" s="105" t="s">
        <v>9</v>
      </c>
      <c r="I103" s="77">
        <v>22887</v>
      </c>
      <c r="K103" s="45">
        <f t="shared" si="6"/>
        <v>62</v>
      </c>
    </row>
    <row r="104" spans="1:42">
      <c r="A104" s="70" t="s">
        <v>231</v>
      </c>
      <c r="B104" s="71" t="s">
        <v>189</v>
      </c>
      <c r="C104" s="72">
        <v>32.4</v>
      </c>
      <c r="D104" s="73">
        <v>38</v>
      </c>
      <c r="E104" s="72">
        <v>59</v>
      </c>
      <c r="F104" s="72">
        <v>62</v>
      </c>
      <c r="G104" s="74">
        <f t="shared" si="7"/>
        <v>121</v>
      </c>
      <c r="H104" s="105" t="s">
        <v>9</v>
      </c>
      <c r="I104" s="77">
        <v>17664</v>
      </c>
      <c r="K104" s="45">
        <f t="shared" si="6"/>
        <v>76</v>
      </c>
    </row>
    <row r="105" spans="1:42" ht="19.5" thickBot="1"/>
    <row r="106" spans="1:42" ht="20.25" thickBot="1">
      <c r="A106" s="141" t="s">
        <v>21</v>
      </c>
      <c r="B106" s="142"/>
      <c r="C106" s="142"/>
      <c r="D106" s="142"/>
      <c r="E106" s="142"/>
      <c r="F106" s="142"/>
      <c r="G106" s="142"/>
      <c r="H106" s="143"/>
      <c r="I106" s="1"/>
    </row>
    <row r="107" spans="1:42" s="3" customFormat="1" ht="20.25" thickBot="1">
      <c r="A107" s="50" t="s">
        <v>10</v>
      </c>
      <c r="B107" s="51" t="s">
        <v>8</v>
      </c>
      <c r="C107" s="5" t="s">
        <v>13</v>
      </c>
      <c r="D107" s="52" t="s">
        <v>1</v>
      </c>
      <c r="E107" s="52" t="s">
        <v>2</v>
      </c>
      <c r="F107" s="52" t="s">
        <v>3</v>
      </c>
      <c r="G107" s="52" t="s">
        <v>4</v>
      </c>
      <c r="H107" s="57" t="s">
        <v>9</v>
      </c>
      <c r="I107" s="40" t="s">
        <v>22</v>
      </c>
      <c r="J107" s="34"/>
      <c r="K107" s="41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</row>
    <row r="108" spans="1:42" ht="19.5">
      <c r="A108" s="70" t="s">
        <v>68</v>
      </c>
      <c r="B108" s="71" t="s">
        <v>189</v>
      </c>
      <c r="C108" s="72">
        <v>0.6</v>
      </c>
      <c r="D108" s="73">
        <v>1</v>
      </c>
      <c r="E108" s="72">
        <v>40</v>
      </c>
      <c r="F108" s="72">
        <v>37</v>
      </c>
      <c r="G108" s="113">
        <f t="shared" ref="G108:G127" si="8">SUM(E108+F108)</f>
        <v>77</v>
      </c>
      <c r="H108" s="105" t="s">
        <v>9</v>
      </c>
      <c r="I108" s="77">
        <v>25922</v>
      </c>
      <c r="J108" s="56" t="s">
        <v>28</v>
      </c>
      <c r="K108" s="45">
        <f>DATEDIF(I108,$K$12,"Y")</f>
        <v>54</v>
      </c>
    </row>
    <row r="109" spans="1:42" ht="19.5">
      <c r="A109" s="70" t="s">
        <v>70</v>
      </c>
      <c r="B109" s="71" t="s">
        <v>194</v>
      </c>
      <c r="C109" s="72">
        <v>8.6</v>
      </c>
      <c r="D109" s="73">
        <v>10</v>
      </c>
      <c r="E109" s="72">
        <v>40</v>
      </c>
      <c r="F109" s="72">
        <v>43</v>
      </c>
      <c r="G109" s="113">
        <f t="shared" si="8"/>
        <v>83</v>
      </c>
      <c r="H109" s="105" t="s">
        <v>9</v>
      </c>
      <c r="I109" s="77">
        <v>35020</v>
      </c>
      <c r="J109" s="56" t="s">
        <v>29</v>
      </c>
      <c r="K109" s="45">
        <f>DATEDIF(I109,$K$12,"Y")</f>
        <v>29</v>
      </c>
    </row>
    <row r="110" spans="1:42">
      <c r="A110" s="70" t="s">
        <v>69</v>
      </c>
      <c r="B110" s="71" t="s">
        <v>189</v>
      </c>
      <c r="C110" s="72">
        <v>3.2</v>
      </c>
      <c r="D110" s="73">
        <v>4</v>
      </c>
      <c r="E110" s="72">
        <v>38</v>
      </c>
      <c r="F110" s="72">
        <v>45</v>
      </c>
      <c r="G110" s="74">
        <f t="shared" si="8"/>
        <v>83</v>
      </c>
      <c r="H110" s="105" t="s">
        <v>9</v>
      </c>
      <c r="I110" s="77">
        <v>33060</v>
      </c>
      <c r="K110" s="45">
        <f>DATEDIF(I110,$K$12,"Y")</f>
        <v>34</v>
      </c>
    </row>
    <row r="111" spans="1:42">
      <c r="A111" s="70" t="s">
        <v>83</v>
      </c>
      <c r="B111" s="71" t="s">
        <v>192</v>
      </c>
      <c r="C111" s="72">
        <v>10.3</v>
      </c>
      <c r="D111" s="73">
        <v>12</v>
      </c>
      <c r="E111" s="72">
        <v>49</v>
      </c>
      <c r="F111" s="72">
        <v>39</v>
      </c>
      <c r="G111" s="74">
        <f t="shared" si="8"/>
        <v>88</v>
      </c>
      <c r="H111" s="105" t="s">
        <v>9</v>
      </c>
      <c r="I111" s="77">
        <v>26905</v>
      </c>
      <c r="K111" s="45">
        <f>DATEDIF(I111,$K$12,"Y")</f>
        <v>51</v>
      </c>
    </row>
    <row r="112" spans="1:42">
      <c r="A112" s="70" t="s">
        <v>89</v>
      </c>
      <c r="B112" s="71" t="s">
        <v>189</v>
      </c>
      <c r="C112" s="72">
        <v>11.6</v>
      </c>
      <c r="D112" s="73">
        <v>14</v>
      </c>
      <c r="E112" s="72">
        <v>47</v>
      </c>
      <c r="F112" s="72">
        <v>42</v>
      </c>
      <c r="G112" s="74">
        <f t="shared" si="8"/>
        <v>89</v>
      </c>
      <c r="H112" s="105" t="s">
        <v>9</v>
      </c>
      <c r="I112" s="77">
        <v>25095</v>
      </c>
      <c r="K112" s="45">
        <f t="shared" ref="K112:K127" si="9">DATEDIF(I112,$K$12,"Y")</f>
        <v>56</v>
      </c>
    </row>
    <row r="113" spans="1:11">
      <c r="A113" s="70" t="s">
        <v>185</v>
      </c>
      <c r="B113" s="71" t="s">
        <v>195</v>
      </c>
      <c r="C113" s="72">
        <v>27.4</v>
      </c>
      <c r="D113" s="73">
        <v>32</v>
      </c>
      <c r="E113" s="72">
        <v>51</v>
      </c>
      <c r="F113" s="72">
        <v>46</v>
      </c>
      <c r="G113" s="74">
        <f t="shared" si="8"/>
        <v>97</v>
      </c>
      <c r="H113" s="105" t="s">
        <v>9</v>
      </c>
      <c r="I113" s="77">
        <v>21460</v>
      </c>
      <c r="K113" s="45">
        <f t="shared" si="9"/>
        <v>66</v>
      </c>
    </row>
    <row r="114" spans="1:11">
      <c r="A114" s="70" t="s">
        <v>158</v>
      </c>
      <c r="B114" s="71" t="s">
        <v>198</v>
      </c>
      <c r="C114" s="72">
        <v>22.4</v>
      </c>
      <c r="D114" s="73">
        <v>26</v>
      </c>
      <c r="E114" s="72">
        <v>49</v>
      </c>
      <c r="F114" s="72">
        <v>48</v>
      </c>
      <c r="G114" s="74">
        <f t="shared" si="8"/>
        <v>97</v>
      </c>
      <c r="H114" s="105" t="s">
        <v>9</v>
      </c>
      <c r="I114" s="77">
        <v>22991</v>
      </c>
      <c r="K114" s="45">
        <f t="shared" si="9"/>
        <v>62</v>
      </c>
    </row>
    <row r="115" spans="1:11">
      <c r="A115" s="70" t="s">
        <v>90</v>
      </c>
      <c r="B115" s="71" t="s">
        <v>189</v>
      </c>
      <c r="C115" s="72">
        <v>18.7</v>
      </c>
      <c r="D115" s="73">
        <v>22</v>
      </c>
      <c r="E115" s="72">
        <v>50</v>
      </c>
      <c r="F115" s="72">
        <v>50</v>
      </c>
      <c r="G115" s="74">
        <f t="shared" si="8"/>
        <v>100</v>
      </c>
      <c r="H115" s="105" t="s">
        <v>9</v>
      </c>
      <c r="I115" s="77">
        <v>19642</v>
      </c>
      <c r="K115" s="45">
        <f t="shared" si="9"/>
        <v>71</v>
      </c>
    </row>
    <row r="116" spans="1:11">
      <c r="A116" s="70" t="s">
        <v>155</v>
      </c>
      <c r="B116" s="71" t="s">
        <v>189</v>
      </c>
      <c r="C116" s="72">
        <v>29.6</v>
      </c>
      <c r="D116" s="73">
        <v>34</v>
      </c>
      <c r="E116" s="72">
        <v>54</v>
      </c>
      <c r="F116" s="72">
        <v>50</v>
      </c>
      <c r="G116" s="74">
        <f t="shared" si="8"/>
        <v>104</v>
      </c>
      <c r="H116" s="105" t="s">
        <v>9</v>
      </c>
      <c r="I116" s="77">
        <v>19796</v>
      </c>
      <c r="K116" s="45">
        <f t="shared" si="9"/>
        <v>70</v>
      </c>
    </row>
    <row r="117" spans="1:11">
      <c r="A117" s="70" t="s">
        <v>154</v>
      </c>
      <c r="B117" s="71" t="s">
        <v>205</v>
      </c>
      <c r="C117" s="72">
        <v>24.1</v>
      </c>
      <c r="D117" s="73">
        <v>28</v>
      </c>
      <c r="E117" s="72">
        <v>50</v>
      </c>
      <c r="F117" s="72">
        <v>55</v>
      </c>
      <c r="G117" s="74">
        <f t="shared" si="8"/>
        <v>105</v>
      </c>
      <c r="H117" s="105" t="s">
        <v>9</v>
      </c>
      <c r="I117" s="77">
        <v>25298</v>
      </c>
      <c r="K117" s="45">
        <f t="shared" si="9"/>
        <v>55</v>
      </c>
    </row>
    <row r="118" spans="1:11">
      <c r="A118" s="70" t="s">
        <v>221</v>
      </c>
      <c r="B118" s="71" t="s">
        <v>192</v>
      </c>
      <c r="C118" s="72">
        <v>22.3</v>
      </c>
      <c r="D118" s="73">
        <v>26</v>
      </c>
      <c r="E118" s="72">
        <v>55</v>
      </c>
      <c r="F118" s="72">
        <v>51</v>
      </c>
      <c r="G118" s="74">
        <f t="shared" si="8"/>
        <v>106</v>
      </c>
      <c r="H118" s="105" t="s">
        <v>9</v>
      </c>
      <c r="I118" s="77">
        <v>23005</v>
      </c>
      <c r="K118" s="45">
        <f t="shared" si="9"/>
        <v>62</v>
      </c>
    </row>
    <row r="119" spans="1:11">
      <c r="A119" s="70" t="s">
        <v>238</v>
      </c>
      <c r="B119" s="71" t="s">
        <v>189</v>
      </c>
      <c r="C119" s="72">
        <v>30.1</v>
      </c>
      <c r="D119" s="73">
        <v>35</v>
      </c>
      <c r="E119" s="72">
        <v>52</v>
      </c>
      <c r="F119" s="72">
        <v>54</v>
      </c>
      <c r="G119" s="74">
        <f t="shared" si="8"/>
        <v>106</v>
      </c>
      <c r="H119" s="105" t="s">
        <v>9</v>
      </c>
      <c r="I119" s="77">
        <v>22585</v>
      </c>
      <c r="K119" s="45">
        <f t="shared" si="9"/>
        <v>63</v>
      </c>
    </row>
    <row r="120" spans="1:11">
      <c r="A120" s="70" t="s">
        <v>88</v>
      </c>
      <c r="B120" s="71" t="s">
        <v>189</v>
      </c>
      <c r="C120" s="72">
        <v>19.600000000000001</v>
      </c>
      <c r="D120" s="73">
        <v>23</v>
      </c>
      <c r="E120" s="72">
        <v>58</v>
      </c>
      <c r="F120" s="72">
        <v>51</v>
      </c>
      <c r="G120" s="74">
        <f t="shared" si="8"/>
        <v>109</v>
      </c>
      <c r="H120" s="105" t="s">
        <v>9</v>
      </c>
      <c r="I120" s="77">
        <v>21908</v>
      </c>
      <c r="K120" s="45">
        <f t="shared" si="9"/>
        <v>65</v>
      </c>
    </row>
    <row r="121" spans="1:11">
      <c r="A121" s="70" t="s">
        <v>239</v>
      </c>
      <c r="B121" s="71" t="s">
        <v>195</v>
      </c>
      <c r="C121" s="72">
        <v>32.799999999999997</v>
      </c>
      <c r="D121" s="73">
        <v>38</v>
      </c>
      <c r="E121" s="72">
        <v>54</v>
      </c>
      <c r="F121" s="72">
        <v>56</v>
      </c>
      <c r="G121" s="74">
        <f t="shared" si="8"/>
        <v>110</v>
      </c>
      <c r="H121" s="105" t="s">
        <v>9</v>
      </c>
      <c r="I121" s="77">
        <v>15400</v>
      </c>
      <c r="K121" s="45">
        <f t="shared" si="9"/>
        <v>82</v>
      </c>
    </row>
    <row r="122" spans="1:11">
      <c r="A122" s="70" t="s">
        <v>161</v>
      </c>
      <c r="B122" s="71" t="s">
        <v>195</v>
      </c>
      <c r="C122" s="72">
        <v>41.9</v>
      </c>
      <c r="D122" s="73">
        <v>48</v>
      </c>
      <c r="E122" s="72">
        <v>62</v>
      </c>
      <c r="F122" s="72">
        <v>49</v>
      </c>
      <c r="G122" s="74">
        <f t="shared" si="8"/>
        <v>111</v>
      </c>
      <c r="H122" s="105" t="s">
        <v>9</v>
      </c>
      <c r="I122" s="77">
        <v>20615</v>
      </c>
      <c r="K122" s="45">
        <f t="shared" si="9"/>
        <v>68</v>
      </c>
    </row>
    <row r="123" spans="1:11">
      <c r="A123" s="70" t="s">
        <v>229</v>
      </c>
      <c r="B123" s="71" t="s">
        <v>189</v>
      </c>
      <c r="C123" s="72">
        <v>25.4</v>
      </c>
      <c r="D123" s="73">
        <v>29</v>
      </c>
      <c r="E123" s="72">
        <v>60</v>
      </c>
      <c r="F123" s="72">
        <v>54</v>
      </c>
      <c r="G123" s="74">
        <f t="shared" si="8"/>
        <v>114</v>
      </c>
      <c r="H123" s="105" t="s">
        <v>9</v>
      </c>
      <c r="I123" s="77">
        <v>18905</v>
      </c>
      <c r="K123" s="45">
        <f t="shared" si="9"/>
        <v>73</v>
      </c>
    </row>
    <row r="124" spans="1:11">
      <c r="A124" s="70" t="s">
        <v>126</v>
      </c>
      <c r="B124" s="71" t="s">
        <v>194</v>
      </c>
      <c r="C124" s="72">
        <v>32</v>
      </c>
      <c r="D124" s="73">
        <v>37</v>
      </c>
      <c r="E124" s="72">
        <v>53</v>
      </c>
      <c r="F124" s="72">
        <v>61</v>
      </c>
      <c r="G124" s="74">
        <f t="shared" si="8"/>
        <v>114</v>
      </c>
      <c r="H124" s="105" t="s">
        <v>9</v>
      </c>
      <c r="I124" s="77">
        <v>27625</v>
      </c>
      <c r="K124" s="45">
        <f t="shared" si="9"/>
        <v>49</v>
      </c>
    </row>
    <row r="125" spans="1:11">
      <c r="A125" s="70" t="s">
        <v>176</v>
      </c>
      <c r="B125" s="71" t="s">
        <v>236</v>
      </c>
      <c r="C125" s="72">
        <v>36.4</v>
      </c>
      <c r="D125" s="73">
        <v>42</v>
      </c>
      <c r="E125" s="72">
        <v>57</v>
      </c>
      <c r="F125" s="72">
        <v>61</v>
      </c>
      <c r="G125" s="74">
        <f t="shared" si="8"/>
        <v>118</v>
      </c>
      <c r="H125" s="105" t="s">
        <v>9</v>
      </c>
      <c r="I125" s="77">
        <v>21897</v>
      </c>
      <c r="K125" s="45">
        <f t="shared" si="9"/>
        <v>65</v>
      </c>
    </row>
    <row r="126" spans="1:11">
      <c r="A126" s="70" t="s">
        <v>137</v>
      </c>
      <c r="B126" s="71" t="s">
        <v>189</v>
      </c>
      <c r="C126" s="72">
        <v>32.700000000000003</v>
      </c>
      <c r="D126" s="73">
        <v>38</v>
      </c>
      <c r="E126" s="72">
        <v>65</v>
      </c>
      <c r="F126" s="72">
        <v>55</v>
      </c>
      <c r="G126" s="74">
        <f t="shared" si="8"/>
        <v>120</v>
      </c>
      <c r="H126" s="105" t="s">
        <v>9</v>
      </c>
      <c r="I126" s="77">
        <v>28889</v>
      </c>
      <c r="K126" s="45">
        <f t="shared" si="9"/>
        <v>45</v>
      </c>
    </row>
    <row r="127" spans="1:11">
      <c r="A127" s="70" t="s">
        <v>160</v>
      </c>
      <c r="B127" s="71" t="s">
        <v>195</v>
      </c>
      <c r="C127" s="72">
        <v>39.700000000000003</v>
      </c>
      <c r="D127" s="73">
        <v>46</v>
      </c>
      <c r="E127" s="72">
        <v>67</v>
      </c>
      <c r="F127" s="72">
        <v>60</v>
      </c>
      <c r="G127" s="74">
        <f t="shared" si="8"/>
        <v>127</v>
      </c>
      <c r="H127" s="105" t="s">
        <v>9</v>
      </c>
      <c r="I127" s="77">
        <v>20992</v>
      </c>
      <c r="K127" s="45">
        <f t="shared" si="9"/>
        <v>67</v>
      </c>
    </row>
  </sheetData>
  <sortState xmlns:xlrd2="http://schemas.microsoft.com/office/spreadsheetml/2017/richdata2" ref="A108:I127">
    <sortCondition ref="G108:G127"/>
    <sortCondition ref="F108:F127"/>
    <sortCondition ref="E108:E127"/>
  </sortState>
  <mergeCells count="11">
    <mergeCell ref="Y12:AG12"/>
    <mergeCell ref="A106:H106"/>
    <mergeCell ref="A9:H9"/>
    <mergeCell ref="A10:H10"/>
    <mergeCell ref="A11:H11"/>
    <mergeCell ref="A8:H8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75"/>
  <sheetViews>
    <sheetView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  <col min="8" max="8" width="19.85546875" bestFit="1" customWidth="1"/>
  </cols>
  <sheetData>
    <row r="1" spans="1:6" s="79" customFormat="1" ht="18.75" thickBot="1">
      <c r="A1" s="159" t="s">
        <v>41</v>
      </c>
      <c r="B1" s="159"/>
      <c r="C1" s="159"/>
      <c r="D1" s="159"/>
      <c r="E1" s="159"/>
    </row>
    <row r="2" spans="1:6" s="79" customFormat="1" ht="13.5" customHeight="1" thickBot="1">
      <c r="A2" s="161" t="s">
        <v>42</v>
      </c>
      <c r="B2" s="162"/>
      <c r="C2" s="162"/>
      <c r="D2" s="162"/>
      <c r="E2" s="163"/>
    </row>
    <row r="3" spans="1:6" s="80" customFormat="1" ht="15.75" thickBot="1">
      <c r="A3" s="164" t="s">
        <v>39</v>
      </c>
      <c r="B3" s="165"/>
      <c r="C3" s="165"/>
      <c r="D3" s="165"/>
      <c r="E3" s="166"/>
    </row>
    <row r="4" spans="1:6" s="80" customFormat="1">
      <c r="A4" s="167" t="s">
        <v>43</v>
      </c>
      <c r="B4" s="167"/>
      <c r="C4" s="167"/>
      <c r="D4" s="167"/>
      <c r="E4" s="167"/>
    </row>
    <row r="5" spans="1:6" s="80" customFormat="1" ht="15.75" thickBot="1">
      <c r="A5" s="167" t="s">
        <v>44</v>
      </c>
      <c r="B5" s="167"/>
      <c r="C5" s="167"/>
      <c r="D5" s="167"/>
      <c r="E5" s="167"/>
    </row>
    <row r="6" spans="1:6" s="82" customFormat="1" ht="14.45" customHeight="1" thickBot="1">
      <c r="A6" s="168" t="s">
        <v>45</v>
      </c>
      <c r="B6" s="169"/>
      <c r="C6" s="169"/>
      <c r="D6" s="169"/>
      <c r="E6" s="170"/>
      <c r="F6" s="81"/>
    </row>
    <row r="7" spans="1:6" s="82" customFormat="1" ht="12.6" customHeight="1">
      <c r="A7" s="96">
        <v>0.34027777777777779</v>
      </c>
      <c r="B7" s="83" t="s">
        <v>46</v>
      </c>
      <c r="C7" s="84" t="s">
        <v>47</v>
      </c>
      <c r="D7" s="84" t="s">
        <v>48</v>
      </c>
      <c r="E7" s="85"/>
      <c r="F7" s="81">
        <f t="shared" ref="F7:F35" si="0">COUNTA(B7,C7,D7,E7)</f>
        <v>3</v>
      </c>
    </row>
    <row r="8" spans="1:6" s="82" customFormat="1" ht="12.6" customHeight="1">
      <c r="A8" s="97">
        <v>0.34722222222222199</v>
      </c>
      <c r="B8" s="86" t="s">
        <v>49</v>
      </c>
      <c r="C8" s="87" t="s">
        <v>50</v>
      </c>
      <c r="D8" s="87" t="s">
        <v>51</v>
      </c>
      <c r="E8" s="88"/>
      <c r="F8" s="81">
        <f t="shared" si="0"/>
        <v>3</v>
      </c>
    </row>
    <row r="9" spans="1:6" s="82" customFormat="1" ht="12.6" customHeight="1">
      <c r="A9" s="97">
        <v>0.35416666666666602</v>
      </c>
      <c r="B9" s="86"/>
      <c r="C9" s="87"/>
      <c r="D9" s="87"/>
      <c r="E9" s="88"/>
      <c r="F9" s="81">
        <f t="shared" si="0"/>
        <v>0</v>
      </c>
    </row>
    <row r="10" spans="1:6" s="82" customFormat="1" ht="12.6" customHeight="1">
      <c r="A10" s="97">
        <v>0.36111111111110999</v>
      </c>
      <c r="B10" s="86" t="s">
        <v>52</v>
      </c>
      <c r="C10" s="87" t="s">
        <v>53</v>
      </c>
      <c r="D10" s="87"/>
      <c r="E10" s="88"/>
      <c r="F10" s="81">
        <f t="shared" si="0"/>
        <v>2</v>
      </c>
    </row>
    <row r="11" spans="1:6" s="82" customFormat="1" ht="12.6" customHeight="1">
      <c r="A11" s="97">
        <v>0.36805555555555503</v>
      </c>
      <c r="B11" s="86"/>
      <c r="C11" s="87"/>
      <c r="D11" s="87"/>
      <c r="E11" s="88"/>
      <c r="F11" s="81">
        <f t="shared" si="0"/>
        <v>0</v>
      </c>
    </row>
    <row r="12" spans="1:6" s="82" customFormat="1" ht="12.6" customHeight="1">
      <c r="A12" s="97">
        <v>0.374999999999999</v>
      </c>
      <c r="B12" s="86" t="s">
        <v>54</v>
      </c>
      <c r="C12" s="87" t="s">
        <v>55</v>
      </c>
      <c r="D12" s="87" t="s">
        <v>56</v>
      </c>
      <c r="E12" s="88"/>
      <c r="F12" s="81">
        <f t="shared" si="0"/>
        <v>3</v>
      </c>
    </row>
    <row r="13" spans="1:6" s="82" customFormat="1" ht="12.6" customHeight="1">
      <c r="A13" s="97">
        <v>0.38194444444444298</v>
      </c>
      <c r="B13" s="86"/>
      <c r="C13" s="87"/>
      <c r="D13" s="87"/>
      <c r="E13" s="88"/>
      <c r="F13" s="81">
        <f t="shared" si="0"/>
        <v>0</v>
      </c>
    </row>
    <row r="14" spans="1:6" s="82" customFormat="1" ht="12.6" customHeight="1">
      <c r="A14" s="97">
        <v>0.38888888888888701</v>
      </c>
      <c r="B14" s="86" t="s">
        <v>57</v>
      </c>
      <c r="C14" s="87" t="s">
        <v>58</v>
      </c>
      <c r="D14" s="87" t="s">
        <v>59</v>
      </c>
      <c r="E14" s="88" t="s">
        <v>60</v>
      </c>
      <c r="F14" s="81">
        <f t="shared" si="0"/>
        <v>4</v>
      </c>
    </row>
    <row r="15" spans="1:6" s="82" customFormat="1" ht="12.6" customHeight="1">
      <c r="A15" s="97">
        <v>0.39583333333333098</v>
      </c>
      <c r="B15" s="86" t="s">
        <v>61</v>
      </c>
      <c r="C15" s="87" t="s">
        <v>62</v>
      </c>
      <c r="D15" s="87" t="s">
        <v>63</v>
      </c>
      <c r="E15" s="88"/>
      <c r="F15" s="81">
        <f t="shared" si="0"/>
        <v>3</v>
      </c>
    </row>
    <row r="16" spans="1:6" s="82" customFormat="1" ht="12.6" customHeight="1">
      <c r="A16" s="97">
        <v>0.40277777777777601</v>
      </c>
      <c r="B16" s="86"/>
      <c r="C16" s="87"/>
      <c r="D16" s="87"/>
      <c r="E16" s="88"/>
      <c r="F16" s="81">
        <f t="shared" si="0"/>
        <v>0</v>
      </c>
    </row>
    <row r="17" spans="1:6" s="82" customFormat="1" ht="12.6" customHeight="1">
      <c r="A17" s="97">
        <v>0.40972222222221999</v>
      </c>
      <c r="B17" s="86"/>
      <c r="C17" s="87"/>
      <c r="D17" s="87"/>
      <c r="E17" s="88"/>
      <c r="F17" s="81">
        <f t="shared" si="0"/>
        <v>0</v>
      </c>
    </row>
    <row r="18" spans="1:6" s="82" customFormat="1" ht="12.6" customHeight="1">
      <c r="A18" s="97">
        <v>0.41666666666666402</v>
      </c>
      <c r="B18" s="86" t="s">
        <v>64</v>
      </c>
      <c r="C18" s="87" t="s">
        <v>65</v>
      </c>
      <c r="D18" s="87" t="s">
        <v>66</v>
      </c>
      <c r="E18" s="88" t="s">
        <v>67</v>
      </c>
      <c r="F18" s="81">
        <f t="shared" si="0"/>
        <v>4</v>
      </c>
    </row>
    <row r="19" spans="1:6" s="82" customFormat="1" ht="12.6" customHeight="1">
      <c r="A19" s="97">
        <v>0.423611111111108</v>
      </c>
      <c r="B19" s="86"/>
      <c r="C19" s="87"/>
      <c r="D19" s="87"/>
      <c r="E19" s="88"/>
      <c r="F19" s="81">
        <f t="shared" si="0"/>
        <v>0</v>
      </c>
    </row>
    <row r="20" spans="1:6" s="82" customFormat="1" ht="12.6" customHeight="1">
      <c r="A20" s="97">
        <v>0.43055555555555203</v>
      </c>
      <c r="B20" s="86"/>
      <c r="C20" s="87"/>
      <c r="D20" s="87"/>
      <c r="E20" s="88"/>
      <c r="F20" s="81">
        <f t="shared" si="0"/>
        <v>0</v>
      </c>
    </row>
    <row r="21" spans="1:6" s="82" customFormat="1" ht="12.6" customHeight="1">
      <c r="A21" s="97">
        <v>0.437499999999997</v>
      </c>
      <c r="B21" s="86" t="s">
        <v>68</v>
      </c>
      <c r="C21" s="87" t="s">
        <v>69</v>
      </c>
      <c r="D21" s="87" t="s">
        <v>70</v>
      </c>
      <c r="E21" s="88"/>
      <c r="F21" s="81">
        <f t="shared" si="0"/>
        <v>3</v>
      </c>
    </row>
    <row r="22" spans="1:6" s="82" customFormat="1" ht="12.6" customHeight="1">
      <c r="A22" s="97">
        <v>0.44444444444444098</v>
      </c>
      <c r="B22" s="86" t="s">
        <v>71</v>
      </c>
      <c r="C22" s="87" t="s">
        <v>72</v>
      </c>
      <c r="D22" s="87" t="s">
        <v>73</v>
      </c>
      <c r="E22" s="88" t="s">
        <v>74</v>
      </c>
      <c r="F22" s="81">
        <f t="shared" si="0"/>
        <v>4</v>
      </c>
    </row>
    <row r="23" spans="1:6" s="82" customFormat="1" ht="12.6" customHeight="1">
      <c r="A23" s="97">
        <v>0.45138888888888501</v>
      </c>
      <c r="B23" s="86" t="s">
        <v>75</v>
      </c>
      <c r="C23" s="87" t="s">
        <v>76</v>
      </c>
      <c r="D23" s="87" t="s">
        <v>77</v>
      </c>
      <c r="E23" s="88" t="s">
        <v>78</v>
      </c>
      <c r="F23" s="81">
        <f t="shared" si="0"/>
        <v>4</v>
      </c>
    </row>
    <row r="24" spans="1:6" s="82" customFormat="1" ht="12.6" customHeight="1">
      <c r="A24" s="97">
        <v>0.45833333333332898</v>
      </c>
      <c r="B24" s="86" t="s">
        <v>79</v>
      </c>
      <c r="C24" s="87" t="s">
        <v>80</v>
      </c>
      <c r="D24" s="94" t="s">
        <v>81</v>
      </c>
      <c r="E24" s="88" t="s">
        <v>82</v>
      </c>
      <c r="F24" s="81">
        <v>3</v>
      </c>
    </row>
    <row r="25" spans="1:6" s="82" customFormat="1" ht="12.6" customHeight="1">
      <c r="A25" s="97">
        <v>0.46527777777777402</v>
      </c>
      <c r="B25" s="86" t="s">
        <v>83</v>
      </c>
      <c r="C25" s="87" t="s">
        <v>84</v>
      </c>
      <c r="D25" s="87" t="s">
        <v>85</v>
      </c>
      <c r="E25" s="88" t="s">
        <v>86</v>
      </c>
      <c r="F25" s="81">
        <f t="shared" si="0"/>
        <v>4</v>
      </c>
    </row>
    <row r="26" spans="1:6" s="82" customFormat="1" ht="12.6" customHeight="1">
      <c r="A26" s="97">
        <v>0.47222222222221799</v>
      </c>
      <c r="B26" s="86" t="s">
        <v>87</v>
      </c>
      <c r="C26" s="87" t="s">
        <v>88</v>
      </c>
      <c r="D26" s="87" t="s">
        <v>89</v>
      </c>
      <c r="E26" s="88" t="s">
        <v>90</v>
      </c>
      <c r="F26" s="81">
        <f t="shared" si="0"/>
        <v>4</v>
      </c>
    </row>
    <row r="27" spans="1:6" s="82" customFormat="1" ht="12.6" customHeight="1">
      <c r="A27" s="97">
        <v>0.47916666666666202</v>
      </c>
      <c r="B27" s="86"/>
      <c r="C27" s="87"/>
      <c r="D27" s="87"/>
      <c r="E27" s="88"/>
      <c r="F27" s="81">
        <f t="shared" si="0"/>
        <v>0</v>
      </c>
    </row>
    <row r="28" spans="1:6" s="82" customFormat="1" ht="12.6" customHeight="1">
      <c r="A28" s="97">
        <v>0.486111111111106</v>
      </c>
      <c r="B28" s="86"/>
      <c r="C28" s="87"/>
      <c r="D28" s="87"/>
      <c r="E28" s="88"/>
      <c r="F28" s="81">
        <f t="shared" si="0"/>
        <v>0</v>
      </c>
    </row>
    <row r="29" spans="1:6" s="82" customFormat="1" ht="12.6" customHeight="1">
      <c r="A29" s="97">
        <v>0.49305555555554997</v>
      </c>
      <c r="B29" s="86" t="s">
        <v>91</v>
      </c>
      <c r="C29" s="94" t="s">
        <v>92</v>
      </c>
      <c r="D29" s="87" t="s">
        <v>93</v>
      </c>
      <c r="E29" s="88" t="s">
        <v>94</v>
      </c>
      <c r="F29" s="81">
        <v>3</v>
      </c>
    </row>
    <row r="30" spans="1:6" s="82" customFormat="1" ht="12.6" customHeight="1">
      <c r="A30" s="97">
        <v>0.499999999999995</v>
      </c>
      <c r="B30" s="86"/>
      <c r="C30" s="87"/>
      <c r="D30" s="87"/>
      <c r="E30" s="88"/>
      <c r="F30" s="81">
        <f t="shared" si="0"/>
        <v>0</v>
      </c>
    </row>
    <row r="31" spans="1:6" s="82" customFormat="1" ht="12.6" customHeight="1">
      <c r="A31" s="97">
        <v>0.50694444444443898</v>
      </c>
      <c r="B31" s="86" t="s">
        <v>95</v>
      </c>
      <c r="C31" s="87" t="s">
        <v>96</v>
      </c>
      <c r="D31" s="87" t="s">
        <v>97</v>
      </c>
      <c r="E31" s="88" t="s">
        <v>98</v>
      </c>
      <c r="F31" s="81">
        <f t="shared" si="0"/>
        <v>4</v>
      </c>
    </row>
    <row r="32" spans="1:6" s="82" customFormat="1" ht="12.6" customHeight="1">
      <c r="A32" s="97">
        <v>0.51388888888888296</v>
      </c>
      <c r="B32" s="86"/>
      <c r="C32" s="87"/>
      <c r="D32" s="87"/>
      <c r="E32" s="88"/>
      <c r="F32" s="81">
        <f t="shared" si="0"/>
        <v>0</v>
      </c>
    </row>
    <row r="33" spans="1:7" s="82" customFormat="1" ht="12.6" customHeight="1">
      <c r="A33" s="97">
        <v>0.52083333333332704</v>
      </c>
      <c r="B33" s="86" t="s">
        <v>99</v>
      </c>
      <c r="C33" s="87" t="s">
        <v>100</v>
      </c>
      <c r="D33" s="87" t="s">
        <v>101</v>
      </c>
      <c r="E33" s="88" t="s">
        <v>102</v>
      </c>
      <c r="F33" s="81">
        <f t="shared" si="0"/>
        <v>4</v>
      </c>
    </row>
    <row r="34" spans="1:7" s="82" customFormat="1" ht="12.6" customHeight="1">
      <c r="A34" s="97">
        <v>0.52777777777777102</v>
      </c>
      <c r="B34" s="86" t="s">
        <v>103</v>
      </c>
      <c r="C34" s="87" t="s">
        <v>104</v>
      </c>
      <c r="D34" s="94" t="s">
        <v>105</v>
      </c>
      <c r="E34" s="88" t="s">
        <v>106</v>
      </c>
      <c r="F34" s="81">
        <v>3</v>
      </c>
    </row>
    <row r="35" spans="1:7" s="82" customFormat="1" ht="12.6" customHeight="1" thickBot="1">
      <c r="A35" s="97">
        <v>0.53472222222221599</v>
      </c>
      <c r="B35" s="86" t="s">
        <v>107</v>
      </c>
      <c r="C35" s="87" t="s">
        <v>108</v>
      </c>
      <c r="D35" s="87" t="s">
        <v>109</v>
      </c>
      <c r="E35" s="88" t="s">
        <v>110</v>
      </c>
      <c r="F35" s="81">
        <f t="shared" si="0"/>
        <v>4</v>
      </c>
    </row>
    <row r="36" spans="1:7" s="82" customFormat="1" ht="12.6" customHeight="1" thickBot="1">
      <c r="A36" s="119">
        <v>0.54166666666665997</v>
      </c>
      <c r="B36" s="99" t="s">
        <v>111</v>
      </c>
      <c r="C36" s="100" t="s">
        <v>112</v>
      </c>
      <c r="D36" s="90"/>
      <c r="E36" s="91"/>
      <c r="F36" s="81">
        <v>0</v>
      </c>
      <c r="G36" s="92">
        <f>SUM(F7:F36)</f>
        <v>62</v>
      </c>
    </row>
    <row r="37" spans="1:7" s="79" customFormat="1" ht="18">
      <c r="A37" s="159" t="s">
        <v>113</v>
      </c>
      <c r="B37" s="159"/>
      <c r="C37" s="159"/>
      <c r="D37" s="159"/>
      <c r="E37" s="159"/>
    </row>
    <row r="38" spans="1:7" s="1" customFormat="1" ht="19.5" thickBot="1">
      <c r="A38" s="160" t="s">
        <v>114</v>
      </c>
      <c r="B38" s="160"/>
      <c r="C38" s="160"/>
      <c r="D38" s="160"/>
      <c r="E38" s="160"/>
    </row>
    <row r="39" spans="1:7" s="79" customFormat="1" ht="13.5" customHeight="1" thickBot="1">
      <c r="A39" s="161" t="s">
        <v>42</v>
      </c>
      <c r="B39" s="162"/>
      <c r="C39" s="162"/>
      <c r="D39" s="162"/>
      <c r="E39" s="163"/>
    </row>
    <row r="40" spans="1:7" s="54" customFormat="1" ht="15.75" thickBot="1">
      <c r="A40" s="164" t="s">
        <v>115</v>
      </c>
      <c r="B40" s="165"/>
      <c r="C40" s="165"/>
      <c r="D40" s="165"/>
      <c r="E40" s="166"/>
    </row>
    <row r="41" spans="1:7" s="80" customFormat="1">
      <c r="A41" s="167" t="s">
        <v>43</v>
      </c>
      <c r="B41" s="167"/>
      <c r="C41" s="167"/>
      <c r="D41" s="167"/>
      <c r="E41" s="167"/>
    </row>
    <row r="42" spans="1:7" s="80" customFormat="1" ht="15.75" thickBot="1">
      <c r="A42" s="167" t="s">
        <v>116</v>
      </c>
      <c r="B42" s="167"/>
      <c r="C42" s="167"/>
      <c r="D42" s="167"/>
      <c r="E42" s="167"/>
    </row>
    <row r="43" spans="1:7" ht="14.45" customHeight="1" thickBot="1">
      <c r="A43" s="156" t="s">
        <v>45</v>
      </c>
      <c r="B43" s="157"/>
      <c r="C43" s="157"/>
      <c r="D43" s="157"/>
      <c r="E43" s="158"/>
      <c r="F43" s="78"/>
    </row>
    <row r="44" spans="1:7" s="82" customFormat="1" ht="12.6" customHeight="1">
      <c r="A44" s="120">
        <v>0.34027777777777801</v>
      </c>
      <c r="B44" s="83"/>
      <c r="C44" s="84"/>
      <c r="D44" s="84"/>
      <c r="E44" s="85"/>
      <c r="F44" s="81">
        <f t="shared" ref="F44:F73" si="1">COUNTA(B44,C44,D44,E44)</f>
        <v>0</v>
      </c>
    </row>
    <row r="45" spans="1:7" s="82" customFormat="1" ht="12.6" customHeight="1">
      <c r="A45" s="97">
        <v>0.34722222222222199</v>
      </c>
      <c r="B45" s="86"/>
      <c r="C45" s="87"/>
      <c r="D45" s="87"/>
      <c r="E45" s="88"/>
      <c r="F45" s="81">
        <f t="shared" si="1"/>
        <v>0</v>
      </c>
    </row>
    <row r="46" spans="1:7" s="82" customFormat="1" ht="12.6" customHeight="1">
      <c r="A46" s="97">
        <v>0.35416666666666602</v>
      </c>
      <c r="B46" s="86" t="s">
        <v>117</v>
      </c>
      <c r="C46" s="87" t="s">
        <v>118</v>
      </c>
      <c r="D46" s="87" t="s">
        <v>119</v>
      </c>
      <c r="E46" s="88" t="s">
        <v>120</v>
      </c>
      <c r="F46" s="81">
        <f t="shared" si="1"/>
        <v>4</v>
      </c>
    </row>
    <row r="47" spans="1:7" s="82" customFormat="1" ht="12.6" customHeight="1">
      <c r="A47" s="97">
        <v>0.36111111111110999</v>
      </c>
      <c r="B47" s="86"/>
      <c r="C47" s="87"/>
      <c r="D47" s="87"/>
      <c r="E47" s="88"/>
      <c r="F47" s="81">
        <f t="shared" si="1"/>
        <v>0</v>
      </c>
    </row>
    <row r="48" spans="1:7" s="82" customFormat="1" ht="12.6" customHeight="1">
      <c r="A48" s="97">
        <v>0.36805555555555403</v>
      </c>
      <c r="B48" s="86"/>
      <c r="C48" s="87"/>
      <c r="D48" s="87"/>
      <c r="E48" s="88"/>
      <c r="F48" s="81">
        <f t="shared" si="1"/>
        <v>0</v>
      </c>
    </row>
    <row r="49" spans="1:6" s="82" customFormat="1" ht="12.6" customHeight="1">
      <c r="A49" s="97">
        <v>0.374999999999998</v>
      </c>
      <c r="B49" s="86" t="s">
        <v>121</v>
      </c>
      <c r="C49" s="87" t="s">
        <v>122</v>
      </c>
      <c r="D49" s="87" t="s">
        <v>123</v>
      </c>
      <c r="E49" s="88" t="s">
        <v>124</v>
      </c>
      <c r="F49" s="81">
        <f t="shared" si="1"/>
        <v>4</v>
      </c>
    </row>
    <row r="50" spans="1:6" s="82" customFormat="1" ht="12.6" customHeight="1">
      <c r="A50" s="97">
        <v>0.38194444444444198</v>
      </c>
      <c r="B50" s="86"/>
      <c r="C50" s="87"/>
      <c r="D50" s="87"/>
      <c r="E50" s="88"/>
      <c r="F50" s="81">
        <f t="shared" si="1"/>
        <v>0</v>
      </c>
    </row>
    <row r="51" spans="1:6" s="82" customFormat="1" ht="12.6" customHeight="1">
      <c r="A51" s="97">
        <v>0.38888888888888601</v>
      </c>
      <c r="B51" s="86"/>
      <c r="C51" s="87"/>
      <c r="D51" s="87"/>
      <c r="E51" s="88"/>
      <c r="F51" s="81">
        <f t="shared" si="1"/>
        <v>0</v>
      </c>
    </row>
    <row r="52" spans="1:6" s="82" customFormat="1" ht="12.6" customHeight="1">
      <c r="A52" s="97">
        <v>0.39583333333332998</v>
      </c>
      <c r="B52" s="86" t="s">
        <v>125</v>
      </c>
      <c r="C52" s="87" t="s">
        <v>126</v>
      </c>
      <c r="D52" s="87" t="s">
        <v>127</v>
      </c>
      <c r="E52" s="88" t="s">
        <v>128</v>
      </c>
      <c r="F52" s="81">
        <f t="shared" si="1"/>
        <v>4</v>
      </c>
    </row>
    <row r="53" spans="1:6" s="82" customFormat="1" ht="12.6" customHeight="1">
      <c r="A53" s="97">
        <v>0.40277777777777402</v>
      </c>
      <c r="B53" s="86"/>
      <c r="C53" s="87"/>
      <c r="D53" s="87"/>
      <c r="E53" s="88"/>
      <c r="F53" s="81">
        <f t="shared" si="1"/>
        <v>0</v>
      </c>
    </row>
    <row r="54" spans="1:6" s="82" customFormat="1" ht="12.6" customHeight="1">
      <c r="A54" s="97">
        <v>0.40972222222221799</v>
      </c>
      <c r="B54" s="86"/>
      <c r="C54" s="87"/>
      <c r="D54" s="87"/>
      <c r="E54" s="88"/>
      <c r="F54" s="81">
        <f t="shared" si="1"/>
        <v>0</v>
      </c>
    </row>
    <row r="55" spans="1:6" s="82" customFormat="1" ht="12.6" customHeight="1">
      <c r="A55" s="97">
        <v>0.41666666666666202</v>
      </c>
      <c r="B55" s="86" t="s">
        <v>129</v>
      </c>
      <c r="C55" s="87" t="s">
        <v>130</v>
      </c>
      <c r="D55" s="87" t="s">
        <v>131</v>
      </c>
      <c r="E55" s="88" t="s">
        <v>132</v>
      </c>
      <c r="F55" s="81">
        <f t="shared" si="1"/>
        <v>4</v>
      </c>
    </row>
    <row r="56" spans="1:6" s="82" customFormat="1" ht="12.6" customHeight="1">
      <c r="A56" s="97">
        <v>0.423611111111106</v>
      </c>
      <c r="B56" s="86" t="s">
        <v>133</v>
      </c>
      <c r="C56" s="87" t="s">
        <v>134</v>
      </c>
      <c r="D56" s="87" t="s">
        <v>135</v>
      </c>
      <c r="E56" s="88"/>
      <c r="F56" s="81">
        <f t="shared" si="1"/>
        <v>3</v>
      </c>
    </row>
    <row r="57" spans="1:6" s="82" customFormat="1" ht="12.6" customHeight="1">
      <c r="A57" s="97">
        <v>0.43055555555554997</v>
      </c>
      <c r="B57" s="86"/>
      <c r="C57" s="87"/>
      <c r="D57" s="87"/>
      <c r="E57" s="88"/>
      <c r="F57" s="81">
        <f t="shared" si="1"/>
        <v>0</v>
      </c>
    </row>
    <row r="58" spans="1:6" s="82" customFormat="1" ht="12.6" customHeight="1">
      <c r="A58" s="97">
        <v>0.437499999999994</v>
      </c>
      <c r="B58" s="86" t="s">
        <v>136</v>
      </c>
      <c r="C58" s="87" t="s">
        <v>137</v>
      </c>
      <c r="D58" s="87" t="s">
        <v>138</v>
      </c>
      <c r="E58" s="88"/>
      <c r="F58" s="81">
        <f t="shared" si="1"/>
        <v>3</v>
      </c>
    </row>
    <row r="59" spans="1:6" s="82" customFormat="1" ht="12.6" customHeight="1">
      <c r="A59" s="97">
        <v>0.44444444444443798</v>
      </c>
      <c r="B59" s="86" t="s">
        <v>139</v>
      </c>
      <c r="C59" s="87" t="s">
        <v>140</v>
      </c>
      <c r="D59" s="87" t="s">
        <v>141</v>
      </c>
      <c r="E59" s="88" t="s">
        <v>142</v>
      </c>
      <c r="F59" s="81">
        <f t="shared" si="1"/>
        <v>4</v>
      </c>
    </row>
    <row r="60" spans="1:6" s="82" customFormat="1" ht="12.6" customHeight="1">
      <c r="A60" s="97">
        <v>0.45138888888888201</v>
      </c>
      <c r="B60" s="86"/>
      <c r="C60" s="87"/>
      <c r="D60" s="87"/>
      <c r="E60" s="88"/>
      <c r="F60" s="81">
        <f t="shared" si="1"/>
        <v>0</v>
      </c>
    </row>
    <row r="61" spans="1:6" s="82" customFormat="1" ht="12.6" customHeight="1">
      <c r="A61" s="97">
        <v>0.45833333333332599</v>
      </c>
      <c r="B61" s="86" t="s">
        <v>143</v>
      </c>
      <c r="C61" s="87" t="s">
        <v>144</v>
      </c>
      <c r="D61" s="87" t="s">
        <v>145</v>
      </c>
      <c r="E61" s="88" t="s">
        <v>146</v>
      </c>
      <c r="F61" s="81">
        <f t="shared" si="1"/>
        <v>4</v>
      </c>
    </row>
    <row r="62" spans="1:6" s="82" customFormat="1" ht="12.6" customHeight="1">
      <c r="A62" s="97">
        <v>0.46527777777777002</v>
      </c>
      <c r="B62" s="86" t="s">
        <v>147</v>
      </c>
      <c r="C62" s="87" t="s">
        <v>148</v>
      </c>
      <c r="D62" s="87" t="s">
        <v>149</v>
      </c>
      <c r="E62" s="88"/>
      <c r="F62" s="81">
        <f t="shared" si="1"/>
        <v>3</v>
      </c>
    </row>
    <row r="63" spans="1:6" s="82" customFormat="1" ht="12.6" customHeight="1">
      <c r="A63" s="97">
        <v>0.472222222222213</v>
      </c>
      <c r="B63" s="86" t="s">
        <v>150</v>
      </c>
      <c r="C63" s="87" t="s">
        <v>151</v>
      </c>
      <c r="D63" s="87" t="s">
        <v>152</v>
      </c>
      <c r="E63" s="88" t="s">
        <v>153</v>
      </c>
      <c r="F63" s="81">
        <f t="shared" si="1"/>
        <v>4</v>
      </c>
    </row>
    <row r="64" spans="1:6" s="82" customFormat="1" ht="12.6" customHeight="1">
      <c r="A64" s="97">
        <v>0.47916666666665703</v>
      </c>
      <c r="B64" s="86" t="s">
        <v>154</v>
      </c>
      <c r="C64" s="87" t="s">
        <v>155</v>
      </c>
      <c r="D64" s="87" t="s">
        <v>156</v>
      </c>
      <c r="E64" s="88" t="s">
        <v>157</v>
      </c>
      <c r="F64" s="81">
        <f t="shared" si="1"/>
        <v>4</v>
      </c>
    </row>
    <row r="65" spans="1:7" s="82" customFormat="1" ht="12.6" customHeight="1">
      <c r="A65" s="97">
        <v>0.486111111111101</v>
      </c>
      <c r="B65" s="86" t="s">
        <v>158</v>
      </c>
      <c r="C65" s="87" t="s">
        <v>159</v>
      </c>
      <c r="D65" s="87" t="s">
        <v>160</v>
      </c>
      <c r="E65" s="88" t="s">
        <v>161</v>
      </c>
      <c r="F65" s="81">
        <f t="shared" si="1"/>
        <v>4</v>
      </c>
    </row>
    <row r="66" spans="1:7" s="82" customFormat="1" ht="12.6" customHeight="1">
      <c r="A66" s="97">
        <v>0.49305555555554498</v>
      </c>
      <c r="B66" s="86" t="s">
        <v>162</v>
      </c>
      <c r="C66" s="87" t="s">
        <v>163</v>
      </c>
      <c r="D66" s="87" t="s">
        <v>164</v>
      </c>
      <c r="E66" s="88" t="s">
        <v>165</v>
      </c>
      <c r="F66" s="81">
        <f t="shared" si="1"/>
        <v>4</v>
      </c>
    </row>
    <row r="67" spans="1:7" s="82" customFormat="1" ht="12.6" customHeight="1">
      <c r="A67" s="97">
        <v>0.49999999999998901</v>
      </c>
      <c r="B67" s="86" t="s">
        <v>166</v>
      </c>
      <c r="C67" s="87" t="s">
        <v>167</v>
      </c>
      <c r="D67" s="87" t="s">
        <v>168</v>
      </c>
      <c r="E67" s="88"/>
      <c r="F67" s="81">
        <f t="shared" si="1"/>
        <v>3</v>
      </c>
    </row>
    <row r="68" spans="1:7" s="82" customFormat="1" ht="12.6" customHeight="1">
      <c r="A68" s="97">
        <v>0.50694444444443298</v>
      </c>
      <c r="B68" s="86" t="s">
        <v>169</v>
      </c>
      <c r="C68" s="87" t="s">
        <v>170</v>
      </c>
      <c r="D68" s="88" t="s">
        <v>171</v>
      </c>
      <c r="E68" s="88"/>
      <c r="F68" s="81">
        <f t="shared" si="1"/>
        <v>3</v>
      </c>
    </row>
    <row r="69" spans="1:7" s="82" customFormat="1" ht="12.6" customHeight="1">
      <c r="A69" s="97">
        <v>0.51388888888887696</v>
      </c>
      <c r="B69" s="86" t="s">
        <v>172</v>
      </c>
      <c r="C69" s="87" t="s">
        <v>173</v>
      </c>
      <c r="D69" s="87" t="s">
        <v>174</v>
      </c>
      <c r="E69" s="88" t="s">
        <v>175</v>
      </c>
      <c r="F69" s="81">
        <f t="shared" si="1"/>
        <v>4</v>
      </c>
    </row>
    <row r="70" spans="1:7" s="82" customFormat="1" ht="12" customHeight="1">
      <c r="A70" s="97">
        <v>0.52083333333332105</v>
      </c>
      <c r="B70" s="86" t="s">
        <v>176</v>
      </c>
      <c r="C70" s="87" t="s">
        <v>177</v>
      </c>
      <c r="D70" s="87" t="s">
        <v>178</v>
      </c>
      <c r="E70" s="88" t="s">
        <v>179</v>
      </c>
      <c r="F70" s="81">
        <f t="shared" si="1"/>
        <v>4</v>
      </c>
    </row>
    <row r="71" spans="1:7" s="82" customFormat="1" ht="12" customHeight="1">
      <c r="A71" s="97">
        <v>0.52777777777776502</v>
      </c>
      <c r="B71" s="86" t="s">
        <v>180</v>
      </c>
      <c r="C71" s="87" t="s">
        <v>181</v>
      </c>
      <c r="D71" s="87" t="s">
        <v>182</v>
      </c>
      <c r="E71" s="88" t="s">
        <v>183</v>
      </c>
      <c r="F71" s="81">
        <f t="shared" si="1"/>
        <v>4</v>
      </c>
    </row>
    <row r="72" spans="1:7" s="82" customFormat="1" ht="12" customHeight="1" thickBot="1">
      <c r="A72" s="97">
        <v>0.534722222222209</v>
      </c>
      <c r="B72" s="86" t="s">
        <v>184</v>
      </c>
      <c r="C72" s="87" t="s">
        <v>185</v>
      </c>
      <c r="D72" s="87"/>
      <c r="E72" s="88"/>
      <c r="F72" s="81">
        <f t="shared" si="1"/>
        <v>2</v>
      </c>
    </row>
    <row r="73" spans="1:7" s="82" customFormat="1" ht="12" customHeight="1" thickBot="1">
      <c r="A73" s="121">
        <v>0.54166666666665297</v>
      </c>
      <c r="B73" s="89" t="s">
        <v>186</v>
      </c>
      <c r="C73" s="90" t="s">
        <v>187</v>
      </c>
      <c r="D73" s="90" t="s">
        <v>188</v>
      </c>
      <c r="E73" s="91"/>
      <c r="F73" s="81">
        <f t="shared" si="1"/>
        <v>3</v>
      </c>
      <c r="G73" s="92">
        <f>SUM(F44:F75)</f>
        <v>72</v>
      </c>
    </row>
    <row r="74" spans="1:7" s="82" customFormat="1" ht="12" customHeight="1" thickBot="1">
      <c r="G74" s="93">
        <f>SUM(G36,G73)</f>
        <v>134</v>
      </c>
    </row>
    <row r="75" spans="1:7" s="82" customFormat="1" ht="12" customHeight="1"/>
  </sheetData>
  <mergeCells count="13">
    <mergeCell ref="A6:E6"/>
    <mergeCell ref="A1:E1"/>
    <mergeCell ref="A2:E2"/>
    <mergeCell ref="A3:E3"/>
    <mergeCell ref="A4:E4"/>
    <mergeCell ref="A5:E5"/>
    <mergeCell ref="A43:E43"/>
    <mergeCell ref="A37:E37"/>
    <mergeCell ref="A38:E38"/>
    <mergeCell ref="A39:E39"/>
    <mergeCell ref="A40:E40"/>
    <mergeCell ref="A41:E41"/>
    <mergeCell ref="A42:E42"/>
  </mergeCells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G76"/>
  <sheetViews>
    <sheetView workbookViewId="0">
      <selection sqref="A1:E1"/>
    </sheetView>
  </sheetViews>
  <sheetFormatPr baseColWidth="10" defaultRowHeight="15"/>
  <cols>
    <col min="1" max="1" width="6.42578125" style="30" bestFit="1" customWidth="1"/>
    <col min="2" max="5" width="21.7109375" customWidth="1"/>
    <col min="6" max="6" width="2" bestFit="1" customWidth="1"/>
    <col min="7" max="7" width="4" bestFit="1" customWidth="1"/>
    <col min="8" max="8" width="19.85546875" bestFit="1" customWidth="1"/>
  </cols>
  <sheetData>
    <row r="1" spans="1:6" s="79" customFormat="1" ht="18">
      <c r="A1" s="159" t="s">
        <v>113</v>
      </c>
      <c r="B1" s="159"/>
      <c r="C1" s="159"/>
      <c r="D1" s="159"/>
      <c r="E1" s="159"/>
    </row>
    <row r="2" spans="1:6" s="1" customFormat="1" ht="19.5" thickBot="1">
      <c r="A2" s="160" t="s">
        <v>114</v>
      </c>
      <c r="B2" s="160"/>
      <c r="C2" s="160"/>
      <c r="D2" s="160"/>
      <c r="E2" s="160"/>
    </row>
    <row r="3" spans="1:6" s="79" customFormat="1" ht="13.5" customHeight="1" thickBot="1">
      <c r="A3" s="161" t="s">
        <v>42</v>
      </c>
      <c r="B3" s="162"/>
      <c r="C3" s="162"/>
      <c r="D3" s="162"/>
      <c r="E3" s="163"/>
    </row>
    <row r="4" spans="1:6" s="80" customFormat="1" ht="15.75" thickBot="1">
      <c r="A4" s="164" t="s">
        <v>115</v>
      </c>
      <c r="B4" s="165"/>
      <c r="C4" s="165"/>
      <c r="D4" s="165"/>
      <c r="E4" s="166"/>
    </row>
    <row r="5" spans="1:6" s="80" customFormat="1">
      <c r="A5" s="167" t="s">
        <v>212</v>
      </c>
      <c r="B5" s="167"/>
      <c r="C5" s="167"/>
      <c r="D5" s="167"/>
      <c r="E5" s="167"/>
    </row>
    <row r="6" spans="1:6" s="80" customFormat="1" ht="15.75" thickBot="1">
      <c r="A6" s="167" t="s">
        <v>44</v>
      </c>
      <c r="B6" s="167"/>
      <c r="C6" s="167"/>
      <c r="D6" s="167"/>
      <c r="E6" s="167"/>
    </row>
    <row r="7" spans="1:6" s="82" customFormat="1" ht="14.45" customHeight="1" thickBot="1">
      <c r="A7" s="168" t="s">
        <v>45</v>
      </c>
      <c r="B7" s="171"/>
      <c r="C7" s="171"/>
      <c r="D7" s="171"/>
      <c r="E7" s="172"/>
      <c r="F7" s="81"/>
    </row>
    <row r="8" spans="1:6" s="82" customFormat="1" ht="12.6" customHeight="1">
      <c r="A8" s="139">
        <v>0.34027777777777779</v>
      </c>
      <c r="B8" s="83" t="s">
        <v>50</v>
      </c>
      <c r="C8" s="84" t="s">
        <v>204</v>
      </c>
      <c r="D8" s="84" t="s">
        <v>47</v>
      </c>
      <c r="E8" s="85" t="s">
        <v>46</v>
      </c>
      <c r="F8" s="81">
        <f t="shared" ref="F8:F37" si="0">COUNTA(B8,C8,D8,E8)</f>
        <v>4</v>
      </c>
    </row>
    <row r="9" spans="1:6" s="82" customFormat="1" ht="12.6" customHeight="1">
      <c r="A9" s="97">
        <v>0.34722222222222199</v>
      </c>
      <c r="B9" s="86"/>
      <c r="C9" s="87"/>
      <c r="D9" s="87"/>
      <c r="E9" s="88"/>
      <c r="F9" s="81">
        <f t="shared" si="0"/>
        <v>0</v>
      </c>
    </row>
    <row r="10" spans="1:6" s="82" customFormat="1" ht="12.6" customHeight="1">
      <c r="A10" s="97">
        <v>0.35416666666666602</v>
      </c>
      <c r="B10" s="86"/>
      <c r="C10" s="87"/>
      <c r="D10" s="87"/>
      <c r="E10" s="88"/>
      <c r="F10" s="81">
        <f t="shared" si="0"/>
        <v>0</v>
      </c>
    </row>
    <row r="11" spans="1:6" s="82" customFormat="1" ht="12.6" customHeight="1">
      <c r="A11" s="97">
        <v>0.36111111111110999</v>
      </c>
      <c r="B11" s="86"/>
      <c r="C11" s="87"/>
      <c r="D11" s="87"/>
      <c r="E11" s="88"/>
      <c r="F11" s="81">
        <f t="shared" si="0"/>
        <v>0</v>
      </c>
    </row>
    <row r="12" spans="1:6" s="82" customFormat="1" ht="12.6" customHeight="1">
      <c r="A12" s="97">
        <v>0.36805555555555503</v>
      </c>
      <c r="B12" s="86" t="s">
        <v>79</v>
      </c>
      <c r="C12" s="87" t="s">
        <v>80</v>
      </c>
      <c r="D12" s="87" t="s">
        <v>63</v>
      </c>
      <c r="E12" s="88" t="s">
        <v>51</v>
      </c>
      <c r="F12" s="81">
        <f t="shared" si="0"/>
        <v>4</v>
      </c>
    </row>
    <row r="13" spans="1:6" s="82" customFormat="1" ht="12.6" customHeight="1">
      <c r="A13" s="97">
        <v>0.374999999999999</v>
      </c>
      <c r="B13" s="86" t="s">
        <v>199</v>
      </c>
      <c r="C13" s="87" t="s">
        <v>213</v>
      </c>
      <c r="D13" s="87"/>
      <c r="E13" s="88"/>
      <c r="F13" s="81">
        <f t="shared" si="0"/>
        <v>2</v>
      </c>
    </row>
    <row r="14" spans="1:6" s="82" customFormat="1" ht="12.6" customHeight="1">
      <c r="A14" s="97">
        <v>0.38194444444444298</v>
      </c>
      <c r="B14" s="86"/>
      <c r="C14" s="87"/>
      <c r="D14" s="87"/>
      <c r="E14" s="88"/>
      <c r="F14" s="81">
        <f t="shared" si="0"/>
        <v>0</v>
      </c>
    </row>
    <row r="15" spans="1:6" s="82" customFormat="1" ht="12.6" customHeight="1">
      <c r="A15" s="97">
        <v>0.38888888888888701</v>
      </c>
      <c r="B15" s="86"/>
      <c r="C15" s="87"/>
      <c r="D15" s="87"/>
      <c r="E15" s="88"/>
      <c r="F15" s="81">
        <f t="shared" si="0"/>
        <v>0</v>
      </c>
    </row>
    <row r="16" spans="1:6" s="82" customFormat="1" ht="12.6" customHeight="1">
      <c r="A16" s="97">
        <v>0.39583333333333098</v>
      </c>
      <c r="B16" s="86" t="s">
        <v>95</v>
      </c>
      <c r="C16" s="87" t="s">
        <v>96</v>
      </c>
      <c r="D16" s="87" t="s">
        <v>97</v>
      </c>
      <c r="E16" s="88" t="s">
        <v>104</v>
      </c>
      <c r="F16" s="81">
        <f t="shared" si="0"/>
        <v>4</v>
      </c>
    </row>
    <row r="17" spans="1:6" s="82" customFormat="1" ht="12.6" customHeight="1">
      <c r="A17" s="97">
        <v>0.40277777777777601</v>
      </c>
      <c r="B17" s="86" t="s">
        <v>82</v>
      </c>
      <c r="C17" s="87" t="s">
        <v>98</v>
      </c>
      <c r="D17" s="87" t="s">
        <v>111</v>
      </c>
      <c r="E17" s="88" t="s">
        <v>112</v>
      </c>
      <c r="F17" s="81">
        <f t="shared" si="0"/>
        <v>4</v>
      </c>
    </row>
    <row r="18" spans="1:6" s="82" customFormat="1" ht="12.6" customHeight="1">
      <c r="A18" s="97">
        <v>0.40972222222221999</v>
      </c>
      <c r="B18" s="86" t="s">
        <v>64</v>
      </c>
      <c r="C18" s="87" t="s">
        <v>65</v>
      </c>
      <c r="D18" s="87" t="s">
        <v>66</v>
      </c>
      <c r="E18" s="88" t="s">
        <v>67</v>
      </c>
      <c r="F18" s="81">
        <f t="shared" si="0"/>
        <v>4</v>
      </c>
    </row>
    <row r="19" spans="1:6" s="82" customFormat="1" ht="12.6" customHeight="1">
      <c r="A19" s="97">
        <v>0.41666666666666402</v>
      </c>
      <c r="B19" s="86" t="s">
        <v>54</v>
      </c>
      <c r="C19" s="87" t="s">
        <v>214</v>
      </c>
      <c r="D19" s="87" t="s">
        <v>61</v>
      </c>
      <c r="E19" s="88"/>
      <c r="F19" s="81">
        <f t="shared" si="0"/>
        <v>3</v>
      </c>
    </row>
    <row r="20" spans="1:6" s="82" customFormat="1" ht="12.6" customHeight="1">
      <c r="A20" s="97">
        <v>0.423611111111108</v>
      </c>
      <c r="B20" s="86"/>
      <c r="C20" s="87"/>
      <c r="D20" s="87"/>
      <c r="E20" s="88"/>
      <c r="F20" s="81">
        <f t="shared" si="0"/>
        <v>0</v>
      </c>
    </row>
    <row r="21" spans="1:6" s="82" customFormat="1" ht="12.6" customHeight="1">
      <c r="A21" s="97">
        <v>0.43055555555555203</v>
      </c>
      <c r="B21" s="86"/>
      <c r="C21" s="87"/>
      <c r="D21" s="87"/>
      <c r="E21" s="88"/>
      <c r="F21" s="81">
        <f t="shared" si="0"/>
        <v>0</v>
      </c>
    </row>
    <row r="22" spans="1:6" s="82" customFormat="1" ht="12.6" customHeight="1">
      <c r="A22" s="97">
        <v>0.437499999999997</v>
      </c>
      <c r="B22" s="86" t="s">
        <v>68</v>
      </c>
      <c r="C22" s="87" t="s">
        <v>70</v>
      </c>
      <c r="D22" s="87" t="s">
        <v>74</v>
      </c>
      <c r="E22" s="88" t="s">
        <v>103</v>
      </c>
      <c r="F22" s="81">
        <f t="shared" si="0"/>
        <v>4</v>
      </c>
    </row>
    <row r="23" spans="1:6" s="82" customFormat="1" ht="12.6" customHeight="1">
      <c r="A23" s="97">
        <v>0.44444444444444098</v>
      </c>
      <c r="B23" s="86" t="s">
        <v>215</v>
      </c>
      <c r="C23" s="87" t="s">
        <v>216</v>
      </c>
      <c r="D23" s="87" t="s">
        <v>76</v>
      </c>
      <c r="E23" s="88" t="s">
        <v>217</v>
      </c>
      <c r="F23" s="81">
        <f t="shared" si="0"/>
        <v>4</v>
      </c>
    </row>
    <row r="24" spans="1:6" s="82" customFormat="1" ht="12.6" customHeight="1">
      <c r="A24" s="97">
        <v>0.45138888888888501</v>
      </c>
      <c r="B24" s="86"/>
      <c r="C24" s="87"/>
      <c r="D24" s="87"/>
      <c r="E24" s="88"/>
      <c r="F24" s="81">
        <f t="shared" si="0"/>
        <v>0</v>
      </c>
    </row>
    <row r="25" spans="1:6" s="82" customFormat="1" ht="12.6" customHeight="1">
      <c r="A25" s="97">
        <v>0.45833333333332898</v>
      </c>
      <c r="B25" s="86" t="s">
        <v>91</v>
      </c>
      <c r="C25" s="87" t="s">
        <v>87</v>
      </c>
      <c r="D25" s="87" t="s">
        <v>93</v>
      </c>
      <c r="E25" s="88" t="s">
        <v>94</v>
      </c>
      <c r="F25" s="81">
        <f t="shared" si="0"/>
        <v>4</v>
      </c>
    </row>
    <row r="26" spans="1:6" s="82" customFormat="1" ht="12.6" customHeight="1">
      <c r="A26" s="97">
        <v>0.46527777777777402</v>
      </c>
      <c r="B26" s="86" t="s">
        <v>83</v>
      </c>
      <c r="C26" s="87" t="s">
        <v>86</v>
      </c>
      <c r="D26" s="87" t="s">
        <v>84</v>
      </c>
      <c r="E26" s="88" t="s">
        <v>85</v>
      </c>
      <c r="F26" s="81">
        <f t="shared" si="0"/>
        <v>4</v>
      </c>
    </row>
    <row r="27" spans="1:6" s="82" customFormat="1" ht="12.6" customHeight="1">
      <c r="A27" s="97">
        <v>0.47222222222221799</v>
      </c>
      <c r="B27" s="86" t="s">
        <v>99</v>
      </c>
      <c r="C27" s="87" t="s">
        <v>100</v>
      </c>
      <c r="D27" s="87" t="s">
        <v>101</v>
      </c>
      <c r="E27" s="88" t="s">
        <v>102</v>
      </c>
      <c r="F27" s="81">
        <f t="shared" si="0"/>
        <v>4</v>
      </c>
    </row>
    <row r="28" spans="1:6" s="82" customFormat="1" ht="12.6" customHeight="1">
      <c r="A28" s="97">
        <v>0.47916666666666202</v>
      </c>
      <c r="B28" s="86" t="s">
        <v>89</v>
      </c>
      <c r="C28" s="87" t="s">
        <v>88</v>
      </c>
      <c r="D28" s="87" t="s">
        <v>90</v>
      </c>
      <c r="E28" s="88"/>
      <c r="F28" s="81">
        <f t="shared" si="0"/>
        <v>3</v>
      </c>
    </row>
    <row r="29" spans="1:6" s="82" customFormat="1" ht="12.6" customHeight="1">
      <c r="A29" s="97">
        <v>0.486111111111106</v>
      </c>
      <c r="B29" s="86"/>
      <c r="C29" s="87"/>
      <c r="D29" s="87"/>
      <c r="E29" s="88"/>
      <c r="F29" s="81">
        <f t="shared" si="0"/>
        <v>0</v>
      </c>
    </row>
    <row r="30" spans="1:6" s="82" customFormat="1" ht="12.6" customHeight="1">
      <c r="A30" s="97">
        <v>0.49305555555554997</v>
      </c>
      <c r="B30" s="86"/>
      <c r="C30" s="87"/>
      <c r="D30" s="87"/>
      <c r="E30" s="88"/>
      <c r="F30" s="81">
        <f t="shared" si="0"/>
        <v>0</v>
      </c>
    </row>
    <row r="31" spans="1:6" s="82" customFormat="1" ht="12.6" customHeight="1">
      <c r="A31" s="97">
        <v>0.499999999999995</v>
      </c>
      <c r="B31" s="86" t="s">
        <v>218</v>
      </c>
      <c r="C31" s="87" t="s">
        <v>106</v>
      </c>
      <c r="E31" s="88"/>
      <c r="F31" s="81">
        <f t="shared" si="0"/>
        <v>2</v>
      </c>
    </row>
    <row r="32" spans="1:6" s="82" customFormat="1" ht="12.6" customHeight="1">
      <c r="A32" s="97">
        <v>0.50694444444443898</v>
      </c>
      <c r="B32" s="86"/>
      <c r="C32" s="87"/>
      <c r="D32" s="87"/>
      <c r="E32" s="88"/>
      <c r="F32" s="81">
        <f t="shared" si="0"/>
        <v>0</v>
      </c>
    </row>
    <row r="33" spans="1:7" s="82" customFormat="1" ht="12.6" customHeight="1">
      <c r="A33" s="97">
        <v>0.51388888888888296</v>
      </c>
      <c r="B33" s="86"/>
      <c r="C33" s="87"/>
      <c r="D33" s="87"/>
      <c r="E33" s="88"/>
      <c r="F33" s="81">
        <f t="shared" si="0"/>
        <v>0</v>
      </c>
    </row>
    <row r="34" spans="1:7" s="82" customFormat="1" ht="12.6" customHeight="1">
      <c r="A34" s="97">
        <v>0.52083333333332704</v>
      </c>
      <c r="B34" s="86"/>
      <c r="C34" s="87"/>
      <c r="D34" s="87"/>
      <c r="E34" s="88"/>
      <c r="F34" s="81">
        <f t="shared" si="0"/>
        <v>0</v>
      </c>
    </row>
    <row r="35" spans="1:7" s="82" customFormat="1" ht="12.6" customHeight="1">
      <c r="A35" s="97">
        <v>0.52777777777777102</v>
      </c>
      <c r="B35" s="86"/>
      <c r="C35" s="87"/>
      <c r="D35" s="87"/>
      <c r="E35" s="88"/>
      <c r="F35" s="81">
        <f t="shared" si="0"/>
        <v>0</v>
      </c>
    </row>
    <row r="36" spans="1:7" s="82" customFormat="1" ht="12.6" customHeight="1" thickBot="1">
      <c r="A36" s="97">
        <v>0.53472222222221599</v>
      </c>
      <c r="B36" s="86"/>
      <c r="C36" s="87"/>
      <c r="D36" s="87"/>
      <c r="E36" s="88"/>
      <c r="F36" s="81">
        <f t="shared" si="0"/>
        <v>0</v>
      </c>
    </row>
    <row r="37" spans="1:7" s="82" customFormat="1" ht="12.6" customHeight="1" thickBot="1">
      <c r="A37" s="140">
        <v>0.54166666666665997</v>
      </c>
      <c r="B37" s="136"/>
      <c r="C37" s="90"/>
      <c r="D37" s="90"/>
      <c r="E37" s="91"/>
      <c r="F37" s="81">
        <f t="shared" si="0"/>
        <v>0</v>
      </c>
      <c r="G37" s="92">
        <f>SUM(F8:F37)</f>
        <v>50</v>
      </c>
    </row>
    <row r="38" spans="1:7" s="82" customFormat="1" ht="12.6" customHeight="1">
      <c r="A38" s="137"/>
      <c r="B38" s="138"/>
      <c r="C38" s="138"/>
      <c r="D38" s="138"/>
      <c r="E38" s="138"/>
      <c r="F38" s="81"/>
    </row>
    <row r="39" spans="1:7" s="79" customFormat="1" ht="18.75" thickBot="1">
      <c r="A39" s="159" t="s">
        <v>41</v>
      </c>
      <c r="B39" s="159"/>
      <c r="C39" s="159"/>
      <c r="D39" s="159"/>
      <c r="E39" s="159"/>
    </row>
    <row r="40" spans="1:7" s="79" customFormat="1" ht="13.5" customHeight="1" thickBot="1">
      <c r="A40" s="161" t="s">
        <v>42</v>
      </c>
      <c r="B40" s="162"/>
      <c r="C40" s="162"/>
      <c r="D40" s="162"/>
      <c r="E40" s="163"/>
    </row>
    <row r="41" spans="1:7" s="54" customFormat="1" ht="15.75" thickBot="1">
      <c r="A41" s="164" t="s">
        <v>39</v>
      </c>
      <c r="B41" s="165"/>
      <c r="C41" s="165"/>
      <c r="D41" s="165"/>
      <c r="E41" s="166"/>
    </row>
    <row r="42" spans="1:7" s="80" customFormat="1">
      <c r="A42" s="167" t="s">
        <v>212</v>
      </c>
      <c r="B42" s="167"/>
      <c r="C42" s="167"/>
      <c r="D42" s="167"/>
      <c r="E42" s="167"/>
    </row>
    <row r="43" spans="1:7" s="80" customFormat="1" ht="15.75" thickBot="1">
      <c r="A43" s="167" t="s">
        <v>116</v>
      </c>
      <c r="B43" s="167"/>
      <c r="C43" s="167"/>
      <c r="D43" s="167"/>
      <c r="E43" s="167"/>
    </row>
    <row r="44" spans="1:7" ht="14.45" customHeight="1" thickBot="1">
      <c r="A44" s="156" t="s">
        <v>45</v>
      </c>
      <c r="B44" s="157"/>
      <c r="C44" s="157"/>
      <c r="D44" s="157"/>
      <c r="E44" s="158"/>
      <c r="F44" s="98"/>
    </row>
    <row r="45" spans="1:7" s="82" customFormat="1" ht="12.6" customHeight="1">
      <c r="A45" s="96">
        <v>0.34027777777777801</v>
      </c>
      <c r="B45" s="83"/>
      <c r="C45" s="84"/>
      <c r="D45" s="84"/>
      <c r="E45" s="85"/>
      <c r="F45" s="81">
        <f t="shared" ref="F45:F74" si="1">COUNTA(B45,C45,D45,E45)</f>
        <v>0</v>
      </c>
    </row>
    <row r="46" spans="1:7" s="82" customFormat="1" ht="12.6" customHeight="1">
      <c r="A46" s="97">
        <v>0.34722222222222199</v>
      </c>
      <c r="B46" s="86"/>
      <c r="C46" s="87"/>
      <c r="D46" s="87"/>
      <c r="E46" s="88"/>
      <c r="F46" s="81">
        <f t="shared" si="1"/>
        <v>0</v>
      </c>
    </row>
    <row r="47" spans="1:7" s="82" customFormat="1" ht="12.6" customHeight="1">
      <c r="A47" s="97">
        <v>0.35416666666666602</v>
      </c>
      <c r="B47" s="182" t="s">
        <v>128</v>
      </c>
      <c r="C47" s="87" t="s">
        <v>118</v>
      </c>
      <c r="D47" s="87" t="s">
        <v>219</v>
      </c>
      <c r="E47" s="88"/>
      <c r="F47" s="81">
        <v>2</v>
      </c>
    </row>
    <row r="48" spans="1:7" s="82" customFormat="1" ht="12.6" customHeight="1">
      <c r="A48" s="97">
        <v>0.36111111111110999</v>
      </c>
      <c r="B48" s="86"/>
      <c r="C48" s="87"/>
      <c r="D48" s="87"/>
      <c r="E48" s="88"/>
      <c r="F48" s="81">
        <f t="shared" si="1"/>
        <v>0</v>
      </c>
    </row>
    <row r="49" spans="1:6" s="82" customFormat="1" ht="12.6" customHeight="1">
      <c r="A49" s="97">
        <v>0.36805555555555403</v>
      </c>
      <c r="B49" s="86" t="s">
        <v>220</v>
      </c>
      <c r="C49" s="87" t="s">
        <v>221</v>
      </c>
      <c r="D49" s="87" t="s">
        <v>137</v>
      </c>
      <c r="E49" s="88" t="s">
        <v>138</v>
      </c>
      <c r="F49" s="81">
        <f t="shared" si="1"/>
        <v>4</v>
      </c>
    </row>
    <row r="50" spans="1:6" s="82" customFormat="1" ht="12.6" customHeight="1">
      <c r="A50" s="97">
        <v>0.374999999999998</v>
      </c>
      <c r="B50" s="86" t="s">
        <v>121</v>
      </c>
      <c r="C50" s="87" t="s">
        <v>124</v>
      </c>
      <c r="D50" s="87" t="s">
        <v>222</v>
      </c>
      <c r="E50" s="88" t="s">
        <v>122</v>
      </c>
      <c r="F50" s="81">
        <f t="shared" si="1"/>
        <v>4</v>
      </c>
    </row>
    <row r="51" spans="1:6" s="82" customFormat="1" ht="12.6" customHeight="1">
      <c r="A51" s="97">
        <v>0.38194444444444198</v>
      </c>
      <c r="B51" s="86"/>
      <c r="C51" s="87"/>
      <c r="D51" s="87"/>
      <c r="E51" s="88"/>
      <c r="F51" s="81">
        <f t="shared" si="1"/>
        <v>0</v>
      </c>
    </row>
    <row r="52" spans="1:6" s="82" customFormat="1" ht="12.6" customHeight="1">
      <c r="A52" s="97">
        <v>0.38888888888888601</v>
      </c>
      <c r="B52" s="86"/>
      <c r="C52" s="87"/>
      <c r="D52" s="87"/>
      <c r="E52" s="88"/>
      <c r="F52" s="81">
        <f t="shared" si="1"/>
        <v>0</v>
      </c>
    </row>
    <row r="53" spans="1:6" s="82" customFormat="1" ht="12.6" customHeight="1">
      <c r="A53" s="97">
        <v>0.39583333333332998</v>
      </c>
      <c r="B53" s="86" t="s">
        <v>125</v>
      </c>
      <c r="C53" s="87" t="s">
        <v>126</v>
      </c>
      <c r="D53" s="87" t="s">
        <v>223</v>
      </c>
      <c r="E53" s="88" t="s">
        <v>224</v>
      </c>
      <c r="F53" s="81">
        <f t="shared" si="1"/>
        <v>4</v>
      </c>
    </row>
    <row r="54" spans="1:6" s="82" customFormat="1" ht="12.6" customHeight="1">
      <c r="A54" s="97">
        <v>0.40277777777777402</v>
      </c>
      <c r="B54" s="86" t="s">
        <v>225</v>
      </c>
      <c r="C54" s="87" t="s">
        <v>131</v>
      </c>
      <c r="D54" s="87" t="s">
        <v>132</v>
      </c>
      <c r="E54" s="88" t="s">
        <v>130</v>
      </c>
      <c r="F54" s="81">
        <f t="shared" si="1"/>
        <v>4</v>
      </c>
    </row>
    <row r="55" spans="1:6" s="82" customFormat="1" ht="12.6" customHeight="1">
      <c r="A55" s="97">
        <v>0.40972222222221799</v>
      </c>
      <c r="B55" s="86" t="s">
        <v>133</v>
      </c>
      <c r="C55" s="87" t="s">
        <v>134</v>
      </c>
      <c r="D55" s="87" t="s">
        <v>135</v>
      </c>
      <c r="E55" s="88" t="s">
        <v>183</v>
      </c>
      <c r="F55" s="81">
        <f t="shared" si="1"/>
        <v>4</v>
      </c>
    </row>
    <row r="56" spans="1:6" s="82" customFormat="1" ht="12.6" customHeight="1">
      <c r="A56" s="97">
        <v>0.41666666666666202</v>
      </c>
      <c r="B56" s="86"/>
      <c r="C56" s="87"/>
      <c r="D56" s="87"/>
      <c r="E56" s="88"/>
      <c r="F56" s="81">
        <f t="shared" si="1"/>
        <v>0</v>
      </c>
    </row>
    <row r="57" spans="1:6" s="82" customFormat="1" ht="12.6" customHeight="1">
      <c r="A57" s="97">
        <v>0.423611111111106</v>
      </c>
      <c r="B57" s="86" t="s">
        <v>184</v>
      </c>
      <c r="C57" s="87" t="s">
        <v>185</v>
      </c>
      <c r="D57" s="87" t="s">
        <v>241</v>
      </c>
      <c r="E57" s="88"/>
      <c r="F57" s="81">
        <f t="shared" si="1"/>
        <v>3</v>
      </c>
    </row>
    <row r="58" spans="1:6" s="82" customFormat="1" ht="12.6" customHeight="1">
      <c r="A58" s="97">
        <v>0.43055555555554997</v>
      </c>
      <c r="B58" s="182" t="s">
        <v>152</v>
      </c>
      <c r="C58" s="87" t="s">
        <v>150</v>
      </c>
      <c r="D58" s="87" t="s">
        <v>141</v>
      </c>
      <c r="E58" s="88" t="s">
        <v>226</v>
      </c>
      <c r="F58" s="81">
        <v>3</v>
      </c>
    </row>
    <row r="59" spans="1:6" s="82" customFormat="1" ht="12.6" customHeight="1">
      <c r="A59" s="97">
        <v>0.437499999999994</v>
      </c>
      <c r="B59" s="182" t="s">
        <v>179</v>
      </c>
      <c r="C59" s="87" t="s">
        <v>139</v>
      </c>
      <c r="D59" s="87" t="s">
        <v>140</v>
      </c>
      <c r="E59" s="183" t="s">
        <v>142</v>
      </c>
      <c r="F59" s="81">
        <v>2</v>
      </c>
    </row>
    <row r="60" spans="1:6" s="82" customFormat="1" ht="12.6" customHeight="1">
      <c r="A60" s="97">
        <v>0.44444444444443798</v>
      </c>
      <c r="B60" s="182" t="s">
        <v>165</v>
      </c>
      <c r="C60" s="94" t="s">
        <v>145</v>
      </c>
      <c r="D60" s="87" t="s">
        <v>188</v>
      </c>
      <c r="E60" s="88"/>
      <c r="F60" s="81">
        <v>1</v>
      </c>
    </row>
    <row r="61" spans="1:6" s="82" customFormat="1" ht="12.6" customHeight="1">
      <c r="A61" s="97">
        <v>0.45138888888888201</v>
      </c>
      <c r="B61" s="182" t="s">
        <v>159</v>
      </c>
      <c r="C61" s="87" t="s">
        <v>160</v>
      </c>
      <c r="D61" s="87" t="s">
        <v>161</v>
      </c>
      <c r="E61" s="183" t="s">
        <v>136</v>
      </c>
      <c r="F61" s="81">
        <v>2</v>
      </c>
    </row>
    <row r="62" spans="1:6" s="82" customFormat="1" ht="12.6" customHeight="1">
      <c r="A62" s="97">
        <v>0.45833333333332599</v>
      </c>
      <c r="B62" s="86" t="s">
        <v>143</v>
      </c>
      <c r="C62" s="87" t="s">
        <v>144</v>
      </c>
      <c r="D62" s="87" t="s">
        <v>227</v>
      </c>
      <c r="E62" s="88" t="s">
        <v>228</v>
      </c>
      <c r="F62" s="81">
        <f t="shared" si="1"/>
        <v>4</v>
      </c>
    </row>
    <row r="63" spans="1:6" s="82" customFormat="1" ht="12.6" customHeight="1">
      <c r="A63" s="97">
        <v>0.46527777777777002</v>
      </c>
      <c r="B63" s="86" t="s">
        <v>229</v>
      </c>
      <c r="C63" s="87" t="s">
        <v>155</v>
      </c>
      <c r="D63" s="87" t="s">
        <v>230</v>
      </c>
      <c r="E63" s="88" t="s">
        <v>157</v>
      </c>
      <c r="F63" s="81">
        <f t="shared" si="1"/>
        <v>4</v>
      </c>
    </row>
    <row r="64" spans="1:6" s="82" customFormat="1" ht="12.6" customHeight="1">
      <c r="A64" s="97">
        <v>0.472222222222213</v>
      </c>
      <c r="B64" s="86" t="s">
        <v>231</v>
      </c>
      <c r="C64" s="87" t="s">
        <v>175</v>
      </c>
      <c r="D64" s="87" t="s">
        <v>168</v>
      </c>
      <c r="E64" s="88" t="s">
        <v>232</v>
      </c>
      <c r="F64" s="81">
        <f t="shared" si="1"/>
        <v>4</v>
      </c>
    </row>
    <row r="65" spans="1:7" s="82" customFormat="1" ht="12.6" customHeight="1">
      <c r="A65" s="97">
        <v>0.47916666666665703</v>
      </c>
      <c r="B65" s="182" t="s">
        <v>156</v>
      </c>
      <c r="C65" s="87" t="s">
        <v>158</v>
      </c>
      <c r="D65" s="87"/>
      <c r="E65" s="88"/>
      <c r="F65" s="81">
        <v>1</v>
      </c>
    </row>
    <row r="66" spans="1:7" s="82" customFormat="1" ht="12.6" customHeight="1">
      <c r="A66" s="97">
        <v>0.486111111111101</v>
      </c>
      <c r="B66" s="86" t="s">
        <v>148</v>
      </c>
      <c r="C66" s="87" t="s">
        <v>233</v>
      </c>
      <c r="D66" s="87" t="s">
        <v>167</v>
      </c>
      <c r="E66" s="88" t="s">
        <v>164</v>
      </c>
      <c r="F66" s="81">
        <f t="shared" si="1"/>
        <v>4</v>
      </c>
    </row>
    <row r="67" spans="1:7" s="82" customFormat="1" ht="12.6" customHeight="1">
      <c r="A67" s="97">
        <v>0.49305555555554498</v>
      </c>
      <c r="B67" s="86" t="s">
        <v>234</v>
      </c>
      <c r="C67" s="87" t="s">
        <v>163</v>
      </c>
      <c r="D67" s="87" t="s">
        <v>162</v>
      </c>
      <c r="E67" s="88" t="s">
        <v>153</v>
      </c>
      <c r="F67" s="81">
        <f t="shared" si="1"/>
        <v>4</v>
      </c>
    </row>
    <row r="68" spans="1:7" s="82" customFormat="1" ht="12.6" customHeight="1">
      <c r="A68" s="97">
        <v>0.49999999999998901</v>
      </c>
      <c r="B68" s="86" t="s">
        <v>169</v>
      </c>
      <c r="C68" s="87" t="s">
        <v>170</v>
      </c>
      <c r="D68" s="87" t="s">
        <v>146</v>
      </c>
      <c r="E68" s="88"/>
      <c r="F68" s="81">
        <f t="shared" si="1"/>
        <v>3</v>
      </c>
    </row>
    <row r="69" spans="1:7" s="82" customFormat="1" ht="12.6" customHeight="1">
      <c r="A69" s="97">
        <v>0.50694444444443298</v>
      </c>
      <c r="B69" s="86" t="s">
        <v>172</v>
      </c>
      <c r="C69" s="87" t="s">
        <v>173</v>
      </c>
      <c r="D69" s="87" t="s">
        <v>174</v>
      </c>
      <c r="E69" s="88"/>
      <c r="F69" s="81">
        <f t="shared" si="1"/>
        <v>3</v>
      </c>
    </row>
    <row r="70" spans="1:7" s="82" customFormat="1" ht="12.6" customHeight="1">
      <c r="A70" s="97">
        <v>0.51388888888887696</v>
      </c>
      <c r="B70" s="86" t="s">
        <v>181</v>
      </c>
      <c r="C70" s="87" t="s">
        <v>171</v>
      </c>
      <c r="D70" s="87" t="s">
        <v>180</v>
      </c>
      <c r="E70" s="183" t="s">
        <v>235</v>
      </c>
      <c r="F70" s="81">
        <v>3</v>
      </c>
    </row>
    <row r="71" spans="1:7" s="82" customFormat="1" ht="12.6" customHeight="1">
      <c r="A71" s="97">
        <v>0.52083333333332105</v>
      </c>
      <c r="B71" s="86" t="s">
        <v>176</v>
      </c>
      <c r="C71" s="87" t="s">
        <v>177</v>
      </c>
      <c r="D71" s="87" t="s">
        <v>178</v>
      </c>
      <c r="E71" s="88"/>
      <c r="F71" s="81">
        <f t="shared" si="1"/>
        <v>3</v>
      </c>
    </row>
    <row r="72" spans="1:7" s="82" customFormat="1" ht="12" customHeight="1">
      <c r="A72" s="97">
        <v>0.52777777777776502</v>
      </c>
      <c r="B72" s="86"/>
      <c r="C72" s="87"/>
      <c r="D72" s="87"/>
      <c r="E72" s="88"/>
      <c r="F72" s="81">
        <f t="shared" si="1"/>
        <v>0</v>
      </c>
    </row>
    <row r="73" spans="1:7" s="82" customFormat="1" ht="12" customHeight="1" thickBot="1">
      <c r="A73" s="97">
        <v>0.534722222222209</v>
      </c>
      <c r="B73" s="86"/>
      <c r="C73" s="87"/>
      <c r="D73" s="87"/>
      <c r="E73" s="88"/>
      <c r="F73" s="81">
        <f t="shared" si="1"/>
        <v>0</v>
      </c>
    </row>
    <row r="74" spans="1:7" s="82" customFormat="1" ht="12" customHeight="1" thickBot="1">
      <c r="A74" s="119">
        <v>0.54166666666665297</v>
      </c>
      <c r="B74" s="136"/>
      <c r="C74" s="90"/>
      <c r="D74" s="90"/>
      <c r="E74" s="91"/>
      <c r="F74" s="81">
        <f t="shared" si="1"/>
        <v>0</v>
      </c>
      <c r="G74" s="92">
        <f>SUM(F45:F76)</f>
        <v>66</v>
      </c>
    </row>
    <row r="75" spans="1:7" s="82" customFormat="1" ht="12" customHeight="1" thickBot="1">
      <c r="G75" s="93">
        <f>SUM(G37,G74)</f>
        <v>116</v>
      </c>
    </row>
    <row r="76" spans="1:7" s="82" customFormat="1" ht="12" customHeight="1"/>
  </sheetData>
  <mergeCells count="13">
    <mergeCell ref="A6:E6"/>
    <mergeCell ref="A1:E1"/>
    <mergeCell ref="A2:E2"/>
    <mergeCell ref="A3:E3"/>
    <mergeCell ref="A4:E4"/>
    <mergeCell ref="A5:E5"/>
    <mergeCell ref="A44:E44"/>
    <mergeCell ref="A7:E7"/>
    <mergeCell ref="A39:E39"/>
    <mergeCell ref="A40:E40"/>
    <mergeCell ref="A41:E41"/>
    <mergeCell ref="A42:E42"/>
    <mergeCell ref="A43:E4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73" t="str">
        <f>'CAB Hasta 9,9'!A1:H1</f>
        <v>FEDERACION REGIONAL</v>
      </c>
      <c r="B1" s="173"/>
      <c r="C1" s="173"/>
      <c r="D1" s="173"/>
      <c r="E1" s="173"/>
      <c r="F1" s="173"/>
      <c r="G1" s="173"/>
      <c r="H1" s="173"/>
      <c r="I1" s="173"/>
    </row>
    <row r="2" spans="1:10" ht="19.5">
      <c r="A2" s="173" t="str">
        <f>'CAB Hasta 9,9'!A2:H2</f>
        <v>DE GOLF MAR Y SIERRAS</v>
      </c>
      <c r="B2" s="173"/>
      <c r="C2" s="173"/>
      <c r="D2" s="173"/>
      <c r="E2" s="173"/>
      <c r="F2" s="173"/>
      <c r="G2" s="173"/>
      <c r="H2" s="173"/>
      <c r="I2" s="173"/>
    </row>
    <row r="3" spans="1:10">
      <c r="A3" s="174" t="str">
        <f>'CAB Hasta 9,9'!A4:H4</f>
        <v>LINKSPINAMAR</v>
      </c>
      <c r="B3" s="174"/>
      <c r="C3" s="174"/>
      <c r="D3" s="174"/>
      <c r="E3" s="174"/>
      <c r="F3" s="174"/>
      <c r="G3" s="174"/>
      <c r="H3" s="174"/>
      <c r="I3" s="174"/>
    </row>
    <row r="4" spans="1:10" ht="19.5" thickBot="1">
      <c r="A4" s="174" t="str">
        <f>'CAB Hasta 9,9'!A5:H5</f>
        <v>S.A.</v>
      </c>
      <c r="B4" s="174"/>
      <c r="C4" s="174"/>
      <c r="D4" s="174"/>
      <c r="E4" s="174"/>
      <c r="F4" s="174"/>
      <c r="G4" s="174"/>
      <c r="H4" s="174"/>
      <c r="I4" s="174"/>
    </row>
    <row r="5" spans="1:10" ht="20.25" thickBot="1">
      <c r="A5" s="178" t="str">
        <f>'CAB Hasta 9,9'!A6:H6</f>
        <v>6° FECHA DEL RANKING DE MAYORES</v>
      </c>
      <c r="B5" s="179"/>
      <c r="C5" s="179"/>
      <c r="D5" s="179"/>
      <c r="E5" s="179"/>
      <c r="F5" s="179"/>
      <c r="G5" s="179"/>
      <c r="H5" s="179"/>
      <c r="I5" s="180"/>
    </row>
    <row r="6" spans="1:10">
      <c r="A6" s="181" t="str">
        <f>'CAB Hasta 9,9'!A8:H8</f>
        <v>DOS VUELTAS DE 9 HOYOS MEDAL PLAY</v>
      </c>
      <c r="B6" s="181"/>
      <c r="C6" s="181"/>
      <c r="D6" s="181"/>
      <c r="E6" s="181"/>
      <c r="F6" s="181"/>
      <c r="G6" s="181"/>
      <c r="H6" s="181"/>
      <c r="I6" s="181"/>
    </row>
    <row r="7" spans="1:10" ht="19.5" thickBot="1">
      <c r="A7" s="181" t="str">
        <f>'CAB Hasta 9,9'!A9:H9</f>
        <v>SABADO 05 Y DOMINGO 06 DE OCTUBRE DE 2024</v>
      </c>
      <c r="B7" s="181"/>
      <c r="C7" s="181"/>
      <c r="D7" s="181"/>
      <c r="E7" s="181"/>
      <c r="F7" s="181"/>
      <c r="G7" s="181"/>
      <c r="H7" s="181"/>
      <c r="I7" s="181"/>
    </row>
    <row r="8" spans="1:10" ht="20.25" thickBot="1">
      <c r="A8" s="175" t="s">
        <v>24</v>
      </c>
      <c r="B8" s="176"/>
      <c r="C8" s="176"/>
      <c r="D8" s="176"/>
      <c r="E8" s="176"/>
      <c r="F8" s="176"/>
      <c r="G8" s="176"/>
      <c r="H8" s="176"/>
      <c r="I8" s="177"/>
      <c r="J8" s="44"/>
    </row>
    <row r="9" spans="1:10" ht="20.25" thickBot="1">
      <c r="A9" s="7"/>
      <c r="B9" s="8" t="s">
        <v>10</v>
      </c>
      <c r="C9" s="9" t="s">
        <v>8</v>
      </c>
      <c r="D9" s="9" t="s">
        <v>13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44"/>
    </row>
    <row r="10" spans="1:10" ht="19.5">
      <c r="A10" s="12" t="s">
        <v>11</v>
      </c>
      <c r="B10" s="13" t="str">
        <f>'SIN VENTAJA DAMAS Y CABALLEROS'!A108</f>
        <v>BOZZO LETICIA</v>
      </c>
      <c r="C10" s="14" t="str">
        <f>'SIN VENTAJA DAMAS Y CABALLEROS'!B108</f>
        <v>MDPGC</v>
      </c>
      <c r="D10" s="14">
        <f>'SIN VENTAJA DAMAS Y CABALLEROS'!C108</f>
        <v>0.6</v>
      </c>
      <c r="E10" s="14">
        <f>'SIN VENTAJA DAMAS Y CABALLEROS'!D108</f>
        <v>1</v>
      </c>
      <c r="F10" s="12">
        <f>'SIN VENTAJA DAMAS Y CABALLEROS'!E108</f>
        <v>40</v>
      </c>
      <c r="G10" s="16">
        <f>'SIN VENTAJA DAMAS Y CABALLEROS'!F108</f>
        <v>37</v>
      </c>
      <c r="H10" s="31">
        <f>SUM(F10:G10)</f>
        <v>77</v>
      </c>
      <c r="I10" s="15" t="s">
        <v>9</v>
      </c>
      <c r="J10" s="44"/>
    </row>
    <row r="11" spans="1:10" ht="20.25" thickBot="1">
      <c r="A11" s="32" t="s">
        <v>12</v>
      </c>
      <c r="B11" s="17" t="str">
        <f>'SIN VENTAJA DAMAS Y CABALLEROS'!A109</f>
        <v>CURIA PAFUNDI FLORENCIA</v>
      </c>
      <c r="C11" s="46" t="str">
        <f>'SIN VENTAJA DAMAS Y CABALLEROS'!B109</f>
        <v>VGGC</v>
      </c>
      <c r="D11" s="46">
        <f>'SIN VENTAJA DAMAS Y CABALLEROS'!C109</f>
        <v>8.6</v>
      </c>
      <c r="E11" s="46">
        <f>'SIN VENTAJA DAMAS Y CABALLEROS'!D109</f>
        <v>10</v>
      </c>
      <c r="F11" s="47">
        <f>'SIN VENTAJA DAMAS Y CABALLEROS'!E109</f>
        <v>40</v>
      </c>
      <c r="G11" s="48">
        <f>'SIN VENTAJA DAMAS Y CABALLEROS'!F109</f>
        <v>43</v>
      </c>
      <c r="H11" s="49">
        <f>SUM(F11:G11)</f>
        <v>83</v>
      </c>
      <c r="I11" s="20" t="s">
        <v>9</v>
      </c>
      <c r="J11" s="44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44"/>
    </row>
    <row r="13" spans="1:10" ht="20.25" thickBot="1">
      <c r="A13" s="175" t="str">
        <f>DAM!A11</f>
        <v>DAMAS CATEGORIA HASTA 19,9 INDEX</v>
      </c>
      <c r="B13" s="176"/>
      <c r="C13" s="176"/>
      <c r="D13" s="176"/>
      <c r="E13" s="176"/>
      <c r="F13" s="176"/>
      <c r="G13" s="176"/>
      <c r="H13" s="176"/>
      <c r="I13" s="177"/>
      <c r="J13" s="44"/>
    </row>
    <row r="14" spans="1:10" ht="20.25" thickBot="1">
      <c r="A14" s="7"/>
      <c r="B14" s="8" t="s">
        <v>10</v>
      </c>
      <c r="C14" s="9" t="s">
        <v>8</v>
      </c>
      <c r="D14" s="9" t="s">
        <v>13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44"/>
    </row>
    <row r="15" spans="1:10" ht="19.5">
      <c r="A15" s="12" t="s">
        <v>11</v>
      </c>
      <c r="B15" s="13" t="s">
        <v>27</v>
      </c>
      <c r="C15" s="115" t="s">
        <v>9</v>
      </c>
      <c r="D15" s="115" t="s">
        <v>9</v>
      </c>
      <c r="E15" s="115" t="s">
        <v>9</v>
      </c>
      <c r="F15" s="116" t="s">
        <v>9</v>
      </c>
      <c r="G15" s="117" t="s">
        <v>9</v>
      </c>
      <c r="H15" s="118" t="s">
        <v>9</v>
      </c>
      <c r="I15" s="15" t="s">
        <v>9</v>
      </c>
      <c r="J15" s="44"/>
    </row>
    <row r="16" spans="1:10" ht="20.25" thickBot="1">
      <c r="A16" s="32" t="s">
        <v>12</v>
      </c>
      <c r="B16" s="17" t="str">
        <f>DAM!A14</f>
        <v>TAGLIAFERRI ADRIANA</v>
      </c>
      <c r="C16" s="46" t="str">
        <f>DAM!B14</f>
        <v>MDPGC</v>
      </c>
      <c r="D16" s="46">
        <f>DAM!C14</f>
        <v>11.6</v>
      </c>
      <c r="E16" s="46">
        <f>DAM!D14</f>
        <v>14</v>
      </c>
      <c r="F16" s="47">
        <f>DAM!E14</f>
        <v>47</v>
      </c>
      <c r="G16" s="48">
        <f>DAM!F14</f>
        <v>42</v>
      </c>
      <c r="H16" s="49">
        <f>SUM(F16:G16)</f>
        <v>89</v>
      </c>
      <c r="I16" s="20">
        <f>(H16-E16)</f>
        <v>75</v>
      </c>
      <c r="J16" s="44"/>
    </row>
    <row r="17" spans="1:10" ht="20.25" thickBot="1">
      <c r="A17" s="23"/>
      <c r="B17" s="24"/>
      <c r="C17" s="26"/>
      <c r="D17" s="26"/>
      <c r="E17" s="26"/>
      <c r="F17" s="26"/>
      <c r="G17" s="26"/>
      <c r="H17" s="68"/>
      <c r="I17" s="26"/>
      <c r="J17" s="44"/>
    </row>
    <row r="18" spans="1:10" ht="20.25" thickBot="1">
      <c r="A18" s="175" t="str">
        <f>DAM!A24</f>
        <v>DAMAS CATEGORIA 20 AL MAXIMO INDEX</v>
      </c>
      <c r="B18" s="176"/>
      <c r="C18" s="176"/>
      <c r="D18" s="176"/>
      <c r="E18" s="176"/>
      <c r="F18" s="176"/>
      <c r="G18" s="176"/>
      <c r="H18" s="176"/>
      <c r="I18" s="177"/>
      <c r="J18" s="44"/>
    </row>
    <row r="19" spans="1:10" ht="20.25" thickBot="1">
      <c r="A19" s="7"/>
      <c r="B19" s="8" t="s">
        <v>10</v>
      </c>
      <c r="C19" s="9" t="s">
        <v>8</v>
      </c>
      <c r="D19" s="9" t="s">
        <v>13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44"/>
    </row>
    <row r="20" spans="1:10" ht="19.5">
      <c r="A20" s="12" t="s">
        <v>11</v>
      </c>
      <c r="B20" s="13" t="str">
        <f>DAM!A26</f>
        <v>LOPEZ JUSTINA</v>
      </c>
      <c r="C20" s="14" t="str">
        <f>DAM!B26</f>
        <v>SPGC</v>
      </c>
      <c r="D20" s="14">
        <f>DAM!C26</f>
        <v>41.9</v>
      </c>
      <c r="E20" s="14">
        <f>DAM!D26</f>
        <v>48</v>
      </c>
      <c r="F20" s="12">
        <f>DAM!E26</f>
        <v>62</v>
      </c>
      <c r="G20" s="16">
        <f>DAM!F26</f>
        <v>49</v>
      </c>
      <c r="H20" s="31">
        <f>SUM(F20:G20)</f>
        <v>111</v>
      </c>
      <c r="I20" s="15">
        <f>(H20-E20)</f>
        <v>63</v>
      </c>
      <c r="J20" s="44"/>
    </row>
    <row r="21" spans="1:10" ht="20.25" thickBot="1">
      <c r="A21" s="32" t="s">
        <v>12</v>
      </c>
      <c r="B21" s="17" t="str">
        <f>DAM!A27</f>
        <v>PLOVANICH GRACIELA</v>
      </c>
      <c r="C21" s="46" t="str">
        <f>DAM!B27</f>
        <v>SPGC</v>
      </c>
      <c r="D21" s="46">
        <f>DAM!C27</f>
        <v>27.4</v>
      </c>
      <c r="E21" s="46">
        <f>DAM!D27</f>
        <v>32</v>
      </c>
      <c r="F21" s="47">
        <f>DAM!E27</f>
        <v>51</v>
      </c>
      <c r="G21" s="48">
        <f>DAM!F27</f>
        <v>46</v>
      </c>
      <c r="H21" s="49">
        <f>SUM(F21:G21)</f>
        <v>97</v>
      </c>
      <c r="I21" s="20">
        <f>(H21-E21)</f>
        <v>65</v>
      </c>
      <c r="J21" s="44"/>
    </row>
    <row r="22" spans="1:10" ht="20.25" thickBot="1">
      <c r="A22" s="23"/>
      <c r="B22" s="24"/>
      <c r="C22" s="26"/>
      <c r="D22" s="26"/>
      <c r="E22" s="26"/>
      <c r="F22" s="26"/>
      <c r="G22" s="26"/>
      <c r="H22" s="68"/>
      <c r="I22" s="26"/>
      <c r="J22" s="44"/>
    </row>
    <row r="23" spans="1:10" ht="20.25" thickBot="1">
      <c r="A23" s="175" t="s">
        <v>25</v>
      </c>
      <c r="B23" s="176"/>
      <c r="C23" s="176"/>
      <c r="D23" s="176"/>
      <c r="E23" s="176"/>
      <c r="F23" s="176"/>
      <c r="G23" s="176"/>
      <c r="H23" s="176"/>
      <c r="I23" s="177"/>
      <c r="J23" s="44"/>
    </row>
    <row r="24" spans="1:10" ht="20.25" thickBot="1">
      <c r="A24" s="7"/>
      <c r="B24" s="8" t="s">
        <v>0</v>
      </c>
      <c r="C24" s="9" t="s">
        <v>8</v>
      </c>
      <c r="D24" s="9" t="s">
        <v>13</v>
      </c>
      <c r="E24" s="9" t="s">
        <v>1</v>
      </c>
      <c r="F24" s="10" t="s">
        <v>2</v>
      </c>
      <c r="G24" s="8" t="s">
        <v>3</v>
      </c>
      <c r="H24" s="8" t="s">
        <v>4</v>
      </c>
      <c r="I24" s="43" t="s">
        <v>9</v>
      </c>
      <c r="J24" s="44"/>
    </row>
    <row r="25" spans="1:10" ht="19.5">
      <c r="A25" s="12" t="s">
        <v>11</v>
      </c>
      <c r="B25" s="13" t="str">
        <f>'SIN VENTAJA DAMAS Y CABALLEROS'!A13</f>
        <v>HEIZENREDER PABLO GUILLERMO</v>
      </c>
      <c r="C25" s="14" t="str">
        <f>'SIN VENTAJA DAMAS Y CABALLEROS'!B13</f>
        <v>VGGC</v>
      </c>
      <c r="D25" s="14">
        <f>'SIN VENTAJA DAMAS Y CABALLEROS'!C13</f>
        <v>0.9</v>
      </c>
      <c r="E25" s="14">
        <f>'SIN VENTAJA DAMAS Y CABALLEROS'!D13</f>
        <v>2</v>
      </c>
      <c r="F25" s="12">
        <f>'SIN VENTAJA DAMAS Y CABALLEROS'!E13</f>
        <v>34</v>
      </c>
      <c r="G25" s="16">
        <f>'SIN VENTAJA DAMAS Y CABALLEROS'!F13</f>
        <v>37</v>
      </c>
      <c r="H25" s="31">
        <f>SUM(F25:G25)</f>
        <v>71</v>
      </c>
      <c r="I25" s="15" t="s">
        <v>9</v>
      </c>
      <c r="J25" s="44"/>
    </row>
    <row r="26" spans="1:10" ht="20.25" thickBot="1">
      <c r="A26" s="32" t="s">
        <v>12</v>
      </c>
      <c r="B26" s="17" t="str">
        <f>'SIN VENTAJA DAMAS Y CABALLEROS'!A14</f>
        <v>PAILHE PEDRO</v>
      </c>
      <c r="C26" s="18" t="str">
        <f>'SIN VENTAJA DAMAS Y CABALLEROS'!B14</f>
        <v>NGC</v>
      </c>
      <c r="D26" s="18">
        <f>'SIN VENTAJA DAMAS Y CABALLEROS'!C14</f>
        <v>0.2</v>
      </c>
      <c r="E26" s="18">
        <f>'SIN VENTAJA DAMAS Y CABALLEROS'!D14</f>
        <v>1</v>
      </c>
      <c r="F26" s="21">
        <f>'SIN VENTAJA DAMAS Y CABALLEROS'!E14</f>
        <v>37</v>
      </c>
      <c r="G26" s="22">
        <f>'SIN VENTAJA DAMAS Y CABALLEROS'!F14</f>
        <v>36</v>
      </c>
      <c r="H26" s="19">
        <f>SUM(F26:G26)</f>
        <v>73</v>
      </c>
      <c r="I26" s="20" t="s">
        <v>9</v>
      </c>
      <c r="J26" s="44"/>
    </row>
    <row r="27" spans="1:10" ht="20.25" thickBot="1">
      <c r="A27" s="36"/>
      <c r="B27" s="37"/>
      <c r="C27" s="38"/>
      <c r="D27" s="38"/>
      <c r="E27" s="38"/>
      <c r="F27" s="37"/>
      <c r="G27" s="37"/>
      <c r="H27" s="39"/>
      <c r="J27" s="44"/>
    </row>
    <row r="28" spans="1:10" ht="20.25" thickBot="1">
      <c r="A28" s="175" t="str">
        <f>'CAB Hasta 9,9'!A11:H11</f>
        <v>CABALLEROS CATEGORIA HASTA 9.9</v>
      </c>
      <c r="B28" s="176"/>
      <c r="C28" s="176"/>
      <c r="D28" s="176"/>
      <c r="E28" s="176"/>
      <c r="F28" s="176"/>
      <c r="G28" s="176"/>
      <c r="H28" s="176"/>
      <c r="I28" s="177"/>
      <c r="J28" s="44"/>
    </row>
    <row r="29" spans="1:10" ht="20.25" thickBot="1">
      <c r="A29" s="7"/>
      <c r="B29" s="8" t="s">
        <v>0</v>
      </c>
      <c r="C29" s="9" t="s">
        <v>8</v>
      </c>
      <c r="D29" s="9" t="s">
        <v>13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44"/>
    </row>
    <row r="30" spans="1:10" ht="19.5">
      <c r="A30" s="12" t="s">
        <v>11</v>
      </c>
      <c r="B30" s="13" t="str">
        <f>'CAB Hasta 9,9'!A13</f>
        <v>BRISIGHELLI FEDERICO</v>
      </c>
      <c r="C30" s="14" t="str">
        <f>'CAB Hasta 9,9'!B13</f>
        <v>NGC</v>
      </c>
      <c r="D30" s="14">
        <f>'CAB Hasta 9,9'!C13</f>
        <v>5.9</v>
      </c>
      <c r="E30" s="14">
        <f>'CAB Hasta 9,9'!D13</f>
        <v>8</v>
      </c>
      <c r="F30" s="12">
        <f>'CAB Hasta 9,9'!E13</f>
        <v>39</v>
      </c>
      <c r="G30" s="16">
        <f>'CAB Hasta 9,9'!F13</f>
        <v>37</v>
      </c>
      <c r="H30" s="31">
        <f>'CAB Hasta 9,9'!G13</f>
        <v>76</v>
      </c>
      <c r="I30" s="15">
        <f>'CAB Hasta 9,9'!H13</f>
        <v>68</v>
      </c>
      <c r="J30" s="44"/>
    </row>
    <row r="31" spans="1:10" ht="20.25" thickBot="1">
      <c r="A31" s="32" t="s">
        <v>12</v>
      </c>
      <c r="B31" s="17" t="s">
        <v>27</v>
      </c>
      <c r="C31" s="46" t="s">
        <v>9</v>
      </c>
      <c r="D31" s="46" t="s">
        <v>9</v>
      </c>
      <c r="E31" s="46" t="s">
        <v>9</v>
      </c>
      <c r="F31" s="47" t="s">
        <v>9</v>
      </c>
      <c r="G31" s="48" t="s">
        <v>9</v>
      </c>
      <c r="H31" s="49" t="s">
        <v>9</v>
      </c>
      <c r="I31" s="20" t="s">
        <v>9</v>
      </c>
      <c r="J31" s="44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44"/>
    </row>
    <row r="33" spans="1:10" ht="20.25" thickBot="1">
      <c r="A33" s="175" t="str">
        <f>'CAB 10-16,9'!A11:H11</f>
        <v>CABALLEROS CATEGORIA 10-16.9</v>
      </c>
      <c r="B33" s="176"/>
      <c r="C33" s="176"/>
      <c r="D33" s="176"/>
      <c r="E33" s="176"/>
      <c r="F33" s="176"/>
      <c r="G33" s="176"/>
      <c r="H33" s="176"/>
      <c r="I33" s="177"/>
      <c r="J33" s="44"/>
    </row>
    <row r="34" spans="1:10" ht="20.25" thickBot="1">
      <c r="A34" s="7"/>
      <c r="B34" s="8" t="s">
        <v>0</v>
      </c>
      <c r="C34" s="9" t="s">
        <v>8</v>
      </c>
      <c r="D34" s="9" t="s">
        <v>13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44"/>
    </row>
    <row r="35" spans="1:10" ht="19.5">
      <c r="A35" s="12" t="s">
        <v>11</v>
      </c>
      <c r="B35" s="13" t="str">
        <f>'CAB 10-16,9'!A13</f>
        <v>SILVA RUBEN</v>
      </c>
      <c r="C35" s="14" t="str">
        <f>'CAB 10-16,9'!B13</f>
        <v>LPSA</v>
      </c>
      <c r="D35" s="14" t="str">
        <f>'CAB 10-16,9'!C13</f>
        <v>12.4</v>
      </c>
      <c r="E35" s="14">
        <f>'CAB 10-16,9'!D13</f>
        <v>15</v>
      </c>
      <c r="F35" s="12">
        <f>'CAB 10-16,9'!E13</f>
        <v>42</v>
      </c>
      <c r="G35" s="16">
        <f>'CAB 10-16,9'!F13</f>
        <v>41</v>
      </c>
      <c r="H35" s="31">
        <f>'CAB 10-16,9'!G13</f>
        <v>83</v>
      </c>
      <c r="I35" s="15">
        <f>'CAB 10-16,9'!H13</f>
        <v>67</v>
      </c>
      <c r="J35" s="44"/>
    </row>
    <row r="36" spans="1:10" ht="20.25" thickBot="1">
      <c r="A36" s="32" t="s">
        <v>12</v>
      </c>
      <c r="B36" s="17" t="str">
        <f>'CAB 10-16,9'!A14</f>
        <v>DIAZ ADRIAN</v>
      </c>
      <c r="C36" s="18" t="str">
        <f>'CAB 10-16,9'!B14</f>
        <v>STGC</v>
      </c>
      <c r="D36" s="18">
        <f>'CAB 10-16,9'!C14</f>
        <v>16</v>
      </c>
      <c r="E36" s="18">
        <f>'CAB 10-16,9'!D14</f>
        <v>19</v>
      </c>
      <c r="F36" s="21">
        <f>'CAB 10-16,9'!E14</f>
        <v>43</v>
      </c>
      <c r="G36" s="22">
        <f>'CAB 10-16,9'!F14</f>
        <v>45</v>
      </c>
      <c r="H36" s="19">
        <f>'CAB 10-16,9'!G14</f>
        <v>88</v>
      </c>
      <c r="I36" s="20">
        <f>'CAB 10-16,9'!H14</f>
        <v>69</v>
      </c>
      <c r="J36" s="44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44"/>
    </row>
    <row r="38" spans="1:10" ht="20.25" thickBot="1">
      <c r="A38" s="175" t="str">
        <f>'CAB 17-24,9'!A11:H11</f>
        <v>CABALLEROS CATEGORIA 17-24.9</v>
      </c>
      <c r="B38" s="176"/>
      <c r="C38" s="176"/>
      <c r="D38" s="176"/>
      <c r="E38" s="176"/>
      <c r="F38" s="176"/>
      <c r="G38" s="176"/>
      <c r="H38" s="176"/>
      <c r="I38" s="177"/>
      <c r="J38" s="44"/>
    </row>
    <row r="39" spans="1:10" ht="20.25" thickBot="1">
      <c r="A39" s="7"/>
      <c r="B39" s="8" t="s">
        <v>0</v>
      </c>
      <c r="C39" s="9" t="s">
        <v>8</v>
      </c>
      <c r="D39" s="9" t="s">
        <v>13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44"/>
    </row>
    <row r="40" spans="1:10" ht="19.5">
      <c r="A40" s="12" t="s">
        <v>11</v>
      </c>
      <c r="B40" s="13" t="str">
        <f>'CAB 17-24,9'!A13</f>
        <v>MENDEZ DANIEL</v>
      </c>
      <c r="C40" s="14" t="str">
        <f>'CAB 17-24,9'!B13</f>
        <v>STGC</v>
      </c>
      <c r="D40" s="14">
        <f>'CAB 17-24,9'!C13</f>
        <v>19.5</v>
      </c>
      <c r="E40" s="14">
        <f>'CAB 17-24,9'!D13</f>
        <v>23</v>
      </c>
      <c r="F40" s="12">
        <f>'CAB 17-24,9'!E13</f>
        <v>46</v>
      </c>
      <c r="G40" s="16">
        <f>'CAB 17-24,9'!F13</f>
        <v>43</v>
      </c>
      <c r="H40" s="31">
        <f>'CAB 17-24,9'!G13</f>
        <v>89</v>
      </c>
      <c r="I40" s="15">
        <f>'CAB 17-24,9'!H13</f>
        <v>66</v>
      </c>
      <c r="J40" s="44"/>
    </row>
    <row r="41" spans="1:10" ht="20.25" thickBot="1">
      <c r="A41" s="32" t="s">
        <v>12</v>
      </c>
      <c r="B41" s="17" t="str">
        <f>'CAB 17-24,9'!A14</f>
        <v>RIONEGRO CARLOS ALBERTO</v>
      </c>
      <c r="C41" s="18" t="str">
        <f>'CAB 17-24,9'!B14</f>
        <v>LPSA</v>
      </c>
      <c r="D41" s="18">
        <f>'CAB 17-24,9'!C14</f>
        <v>20.8</v>
      </c>
      <c r="E41" s="18">
        <f>'CAB 17-24,9'!D14</f>
        <v>25</v>
      </c>
      <c r="F41" s="21">
        <f>'CAB 17-24,9'!E14</f>
        <v>48</v>
      </c>
      <c r="G41" s="22">
        <f>'CAB 17-24,9'!F14</f>
        <v>46</v>
      </c>
      <c r="H41" s="19">
        <f>'CAB 17-24,9'!G14</f>
        <v>94</v>
      </c>
      <c r="I41" s="20">
        <f>'CAB 17-24,9'!H14</f>
        <v>69</v>
      </c>
      <c r="J41" s="44"/>
    </row>
    <row r="42" spans="1:10" ht="20.25" thickBot="1">
      <c r="A42" s="23"/>
      <c r="B42" s="24"/>
      <c r="C42" s="23"/>
      <c r="D42" s="23"/>
      <c r="E42" s="23"/>
      <c r="F42" s="24"/>
      <c r="G42" s="24"/>
      <c r="H42" s="25"/>
      <c r="I42" s="26"/>
      <c r="J42" s="44"/>
    </row>
    <row r="43" spans="1:10" ht="20.25" thickBot="1">
      <c r="A43" s="175" t="str">
        <f>'CAB 25 Al Max'!A11:M11</f>
        <v>CABALLEROS CATEGORIA 25 AL MAXIMO</v>
      </c>
      <c r="B43" s="176"/>
      <c r="C43" s="176"/>
      <c r="D43" s="176"/>
      <c r="E43" s="176"/>
      <c r="F43" s="176"/>
      <c r="G43" s="176"/>
      <c r="H43" s="176"/>
      <c r="I43" s="177"/>
      <c r="J43" s="44"/>
    </row>
    <row r="44" spans="1:10" ht="20.25" thickBot="1">
      <c r="A44" s="7"/>
      <c r="B44" s="8" t="s">
        <v>0</v>
      </c>
      <c r="C44" s="9" t="s">
        <v>8</v>
      </c>
      <c r="D44" s="9" t="s">
        <v>13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44"/>
    </row>
    <row r="45" spans="1:10" ht="19.5">
      <c r="A45" s="12" t="s">
        <v>11</v>
      </c>
      <c r="B45" s="13" t="str">
        <f>'CAB 25 Al Max'!A13</f>
        <v>LORENZANI CARLOS ALBERTO</v>
      </c>
      <c r="C45" s="14" t="str">
        <f>'CAB 25 Al Max'!B13</f>
        <v>SPGC</v>
      </c>
      <c r="D45" s="14">
        <f>'CAB 25 Al Max'!C13</f>
        <v>28.8</v>
      </c>
      <c r="E45" s="14">
        <f>'CAB 25 Al Max'!D13</f>
        <v>34</v>
      </c>
      <c r="F45" s="12">
        <f>'CAB 25 Al Max'!E13</f>
        <v>55</v>
      </c>
      <c r="G45" s="16">
        <f>'CAB 25 Al Max'!F13</f>
        <v>48</v>
      </c>
      <c r="H45" s="31">
        <f>'CAB 25 Al Max'!G13</f>
        <v>103</v>
      </c>
      <c r="I45" s="15">
        <f>'CAB 25 Al Max'!H13</f>
        <v>69</v>
      </c>
      <c r="J45" s="44"/>
    </row>
    <row r="46" spans="1:10" ht="20.25" thickBot="1">
      <c r="A46" s="32" t="s">
        <v>12</v>
      </c>
      <c r="B46" s="17" t="str">
        <f>'CAB 25 Al Max'!A14</f>
        <v>KEIMEL JOSE ARMANDO</v>
      </c>
      <c r="C46" s="18" t="str">
        <f>'CAB 25 Al Max'!B14</f>
        <v>TGC</v>
      </c>
      <c r="D46" s="18">
        <f>'CAB 25 Al Max'!C14</f>
        <v>30.6</v>
      </c>
      <c r="E46" s="18">
        <f>'CAB 25 Al Max'!D14</f>
        <v>36</v>
      </c>
      <c r="F46" s="21">
        <f>'CAB 25 Al Max'!E14</f>
        <v>52</v>
      </c>
      <c r="G46" s="22">
        <f>'CAB 25 Al Max'!F14</f>
        <v>55</v>
      </c>
      <c r="H46" s="19">
        <f>'CAB 25 Al Max'!G14</f>
        <v>107</v>
      </c>
      <c r="I46" s="20">
        <f>'CAB 25 Al Max'!H14</f>
        <v>71</v>
      </c>
      <c r="J46" s="44"/>
    </row>
  </sheetData>
  <mergeCells count="15">
    <mergeCell ref="A43:I43"/>
    <mergeCell ref="A28:I28"/>
    <mergeCell ref="A33:I33"/>
    <mergeCell ref="A38:I38"/>
    <mergeCell ref="A13:I13"/>
    <mergeCell ref="A23:I23"/>
    <mergeCell ref="A18:I18"/>
    <mergeCell ref="A1:I1"/>
    <mergeCell ref="A2:I2"/>
    <mergeCell ref="A3:I3"/>
    <mergeCell ref="A8:I8"/>
    <mergeCell ref="A5:I5"/>
    <mergeCell ref="A4:I4"/>
    <mergeCell ref="A6:I6"/>
    <mergeCell ref="A7:I7"/>
  </mergeCells>
  <phoneticPr fontId="1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2024-09-08T12:05:40Z</cp:lastPrinted>
  <dcterms:created xsi:type="dcterms:W3CDTF">2000-04-30T13:23:02Z</dcterms:created>
  <dcterms:modified xsi:type="dcterms:W3CDTF">2024-10-07T12:22:54Z</dcterms:modified>
</cp:coreProperties>
</file>